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showInkAnnotation="0" codeName="ThisWorkbook" defaultThemeVersion="124226"/>
  <mc:AlternateContent xmlns:mc="http://schemas.openxmlformats.org/markup-compatibility/2006">
    <mc:Choice Requires="x15">
      <x15ac:absPath xmlns:x15ac="http://schemas.microsoft.com/office/spreadsheetml/2010/11/ac" url="\\homebase\share\02財政課\07_入札\【⑤塩釜地区・黒川地区入札契約業務連絡協議会】\【R7】中間受付・随時受付\★R7中間受付\中間受付その３\要項・様式（最終）\"/>
    </mc:Choice>
  </mc:AlternateContent>
  <xr:revisionPtr revIDLastSave="0" documentId="13_ncr:1_{19227183-1C75-492A-B0B9-21FBFBA07747}" xr6:coauthVersionLast="47" xr6:coauthVersionMax="47" xr10:uidLastSave="{00000000-0000-0000-0000-000000000000}"/>
  <bookViews>
    <workbookView xWindow="-120" yWindow="-120" windowWidth="20730" windowHeight="11160"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214" i="7" l="1"/>
  <c r="I162" i="4" l="1"/>
  <c r="C7" i="5"/>
  <c r="E6" i="14"/>
  <c r="E16" i="14"/>
  <c r="E13" i="14"/>
  <c r="E7" i="14"/>
  <c r="E18" i="14"/>
  <c r="E8" i="14"/>
  <c r="E10" i="14"/>
  <c r="E31" i="14"/>
  <c r="E14" i="14"/>
  <c r="C8" i="5" l="1"/>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F149" i="8"/>
  <c r="AE149" i="8"/>
  <c r="AD149" i="8"/>
  <c r="AC149" i="8"/>
  <c r="AC151" i="8" s="1"/>
  <c r="AC152" i="8" s="1"/>
  <c r="MD6" i="24" s="1"/>
  <c r="AB149" i="8"/>
  <c r="AA149" i="8"/>
  <c r="Z149" i="8"/>
  <c r="Y149" i="8"/>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Y151" i="8" l="1"/>
  <c r="Y152" i="8" s="1"/>
  <c r="LZ6" i="24" s="1"/>
  <c r="AG151" i="8"/>
  <c r="AG152" i="8" s="1"/>
  <c r="MH6" i="24" s="1"/>
  <c r="H9" i="14"/>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KT6" i="24"/>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<sst xmlns="http://schemas.openxmlformats.org/spreadsheetml/2006/main" count="4388" uniqueCount="2530">
  <si>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</si>
  <si>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</si>
  <si>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</si>
  <si>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</si>
  <si>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</si>
  <si>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</si>
  <si>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</si>
  <si>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</si>
  <si>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</si>
  <si>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</si>
  <si>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</si>
  <si>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</si>
  <si>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</si>
  <si>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</si>
  <si>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</si>
  <si>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</si>
  <si>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</si>
  <si>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</si>
  <si>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</si>
  <si>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</si>
  <si>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</si>
  <si>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</si>
  <si>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</si>
  <si>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</si>
  <si>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</si>
  <si>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</si>
  <si>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</si>
  <si>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</si>
  <si>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</si>
  <si>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</si>
  <si>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</si>
  <si>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</si>
  <si>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</si>
  <si>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</si>
  <si>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</si>
  <si>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</si>
  <si>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</si>
  <si>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</si>
  <si>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</si>
  <si>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</si>
  <si>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</si>
  <si>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</si>
  <si>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</si>
  <si>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</si>
  <si>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</si>
  <si>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</si>
  <si>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</si>
  <si>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</si>
  <si>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</si>
  <si>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</si>
  <si>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</si>
  <si>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</si>
  <si>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</si>
  <si>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</si>
  <si>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</si>
  <si>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</si>
  <si>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</si>
  <si>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</si>
  <si>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</si>
  <si>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</si>
  <si>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</si>
  <si>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</si>
  <si>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</si>
  <si>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</si>
  <si>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</si>
  <si>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</si>
  <si>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</si>
  <si>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</si>
  <si>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</si>
  <si>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</si>
  <si>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</si>
  <si>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</si>
  <si>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</si>
  <si>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</si>
  <si>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</si>
  <si>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</si>
  <si>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</si>
  <si>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</si>
  <si>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</si>
  <si>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</si>
  <si>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</si>
  <si>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</si>
  <si>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t>2-18</t>
    <phoneticPr fontId="3"/>
  </si>
  <si>
    <t>ＦＡＸ番号</t>
    <rPh sb="3" eb="5">
      <t>バンゴウ</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</si>
  <si>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</si>
  <si>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</si>
  <si>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</si>
  <si>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</si>
  <si>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</si>
  <si>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</si>
  <si>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</si>
  <si>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</si>
  <si>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</si>
  <si>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</si>
  <si>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</si>
  <si>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</si>
  <si>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</si>
  <si>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</si>
  <si>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</si>
  <si>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</si>
  <si>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</si>
  <si>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</si>
  <si>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</si>
  <si>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</si>
  <si>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</si>
  <si>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</si>
  <si>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</si>
  <si>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</si>
  <si>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</si>
  <si>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</si>
  <si>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</si>
  <si>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</si>
  <si>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</si>
  <si>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</si>
  <si>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</si>
  <si>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</si>
  <si>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</si>
  <si>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</si>
  <si>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</si>
  <si>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</si>
  <si>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</si>
  <si>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</si>
  <si>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</si>
  <si>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</si>
  <si>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</si>
  <si>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</si>
  <si>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</si>
  <si>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</si>
  <si>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</si>
  <si>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</si>
  <si>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</si>
  <si>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</si>
  <si>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</si>
  <si>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</si>
  <si>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</si>
  <si>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</si>
  <si>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</si>
  <si>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</si>
  <si>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</si>
  <si>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</si>
  <si>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</si>
  <si>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</si>
  <si>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</si>
  <si>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</si>
  <si>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</si>
  <si>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</si>
  <si>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</si>
  <si>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</si>
  <si>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</si>
  <si>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</si>
  <si>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</si>
  <si>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</si>
  <si>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</si>
  <si>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</si>
  <si>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</si>
  <si>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</si>
  <si>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</si>
  <si>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</si>
  <si>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</si>
  <si>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</si>
  <si>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</si>
  <si>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</si>
  <si>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</si>
  <si>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</si>
  <si>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</si>
  <si>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</si>
  <si>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</si>
  <si>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</si>
  <si>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</si>
  <si>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</si>
  <si>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</si>
  <si>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</si>
  <si>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</si>
  <si>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</si>
  <si>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</si>
  <si>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</si>
  <si>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</si>
  <si>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</si>
  <si>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</si>
  <si>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</si>
  <si>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</si>
  <si>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</si>
  <si>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</si>
  <si>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</si>
  <si>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</si>
  <si>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</si>
  <si>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</si>
  <si>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</si>
  <si>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</si>
  <si>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</si>
  <si>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</si>
  <si>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</si>
  <si>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</si>
  <si>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</si>
  <si>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</si>
  <si>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</si>
  <si>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</si>
  <si>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</si>
  <si>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</si>
  <si>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</si>
  <si>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</si>
  <si>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</si>
  <si>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</si>
  <si>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</si>
  <si>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</si>
  <si>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</si>
  <si>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</si>
  <si>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</si>
  <si>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</si>
  <si>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</si>
  <si>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</si>
  <si>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</si>
  <si>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</si>
  <si>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</si>
  <si>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</si>
  <si>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</si>
  <si>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</si>
  <si>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</si>
  <si>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</si>
  <si>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</si>
  <si>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</si>
  <si>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</si>
  <si>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</si>
  <si>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</si>
  <si>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</si>
  <si>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</si>
  <si>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</si>
  <si>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</si>
  <si>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</si>
  <si>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</si>
  <si>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</si>
  <si>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</si>
  <si>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</si>
  <si>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</si>
  <si>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</si>
  <si>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</si>
  <si>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</si>
  <si>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</si>
  <si>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</si>
  <si>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</si>
  <si>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</si>
  <si>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</si>
  <si>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</si>
  <si>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</si>
  <si>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</si>
  <si>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</si>
  <si>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</si>
  <si>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</si>
  <si>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</si>
  <si>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</si>
  <si>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</si>
  <si>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</si>
  <si>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</si>
  <si>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</si>
  <si>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</si>
  <si>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</si>
  <si>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</si>
  <si>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</si>
  <si>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</si>
  <si>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</si>
  <si>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</si>
  <si>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</si>
  <si>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</si>
  <si>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</si>
  <si>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</si>
  <si>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</si>
  <si>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</si>
  <si>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</si>
  <si>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</si>
  <si>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</si>
  <si>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</si>
  <si>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</si>
  <si>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</si>
  <si>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</si>
  <si>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</si>
  <si>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</si>
  <si>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</si>
  <si>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</si>
  <si>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</si>
  <si>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</si>
  <si>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</si>
  <si>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</si>
  <si>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</si>
  <si>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</si>
  <si>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</si>
  <si>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</si>
  <si>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</si>
  <si>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</si>
  <si>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</si>
  <si>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</si>
  <si>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</si>
  <si>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</si>
  <si>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</si>
  <si>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</si>
  <si>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</si>
  <si>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</si>
  <si>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</si>
  <si>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</si>
  <si>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</si>
  <si>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</si>
  <si>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</si>
  <si>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</si>
  <si>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</si>
  <si>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</si>
  <si>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</si>
  <si>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</si>
  <si>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</si>
  <si>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</si>
  <si>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</si>
  <si>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</si>
  <si>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</si>
  <si>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</si>
  <si>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</si>
  <si>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</si>
  <si>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</si>
  <si>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</si>
  <si>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</si>
  <si>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</si>
  <si>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</si>
  <si>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</si>
  <si>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</si>
  <si>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</si>
  <si>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</si>
  <si>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</si>
  <si>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</si>
  <si>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</si>
  <si>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</si>
  <si>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</si>
  <si>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</si>
  <si>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</si>
  <si>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</si>
  <si>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</si>
  <si>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</si>
  <si>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</si>
  <si>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</si>
  <si>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</si>
  <si>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</si>
  <si>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</si>
  <si>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</si>
  <si>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</si>
  <si>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</si>
  <si>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</si>
  <si>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</si>
  <si>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</si>
  <si>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</si>
  <si>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</si>
  <si>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</si>
  <si>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</si>
  <si>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</si>
  <si>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</si>
  <si>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</si>
  <si>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</si>
  <si>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</si>
  <si>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</si>
  <si>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</si>
  <si>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</si>
  <si>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</si>
  <si>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</si>
  <si>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</si>
  <si>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</si>
  <si>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</si>
  <si>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</si>
  <si>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</si>
  <si>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</si>
  <si>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</si>
  <si>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</si>
  <si>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</si>
  <si>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</si>
  <si>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</si>
  <si>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</si>
  <si>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</si>
  <si>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</si>
  <si>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</si>
  <si>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</si>
  <si>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</si>
  <si>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</si>
  <si>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</si>
  <si>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</si>
  <si>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</si>
  <si>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</si>
  <si>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</si>
  <si>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</si>
  <si>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</si>
  <si>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</si>
  <si>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</si>
  <si>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</si>
  <si>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</si>
  <si>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</si>
  <si>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</si>
  <si>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</si>
  <si>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</si>
  <si>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</si>
  <si>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</si>
  <si>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</si>
  <si>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</si>
  <si>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</si>
  <si>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</si>
  <si>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</si>
  <si>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</si>
  <si>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</si>
  <si>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</si>
  <si>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</si>
  <si>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</si>
  <si>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</si>
  <si>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</si>
  <si>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</si>
  <si>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</si>
  <si>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</si>
  <si>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</si>
  <si>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</si>
  <si>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</si>
  <si>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</si>
  <si>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</si>
  <si>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</si>
  <si>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</si>
  <si>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</si>
  <si>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</si>
  <si>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</si>
  <si>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</si>
  <si>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</si>
  <si>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</si>
  <si>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</si>
  <si>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</si>
  <si>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</si>
  <si>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</si>
  <si>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</si>
  <si>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</si>
  <si>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</si>
  <si>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</si>
  <si>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</si>
  <si>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</si>
  <si>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</si>
  <si>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</si>
  <si>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</si>
  <si>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</si>
  <si>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</si>
  <si>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</si>
  <si>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</si>
  <si>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</si>
  <si>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</si>
  <si>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</si>
  <si>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</si>
  <si>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</si>
  <si>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</si>
  <si>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</si>
  <si>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</si>
  <si>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</si>
  <si>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</si>
  <si>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</si>
  <si>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</si>
  <si>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</si>
  <si>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</si>
  <si>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</si>
  <si>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</si>
  <si>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</si>
  <si>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</si>
  <si>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</si>
  <si>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</si>
  <si>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</si>
  <si>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</si>
  <si>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</si>
  <si>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</si>
  <si>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</si>
  <si>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</si>
  <si>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</si>
  <si>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</si>
  <si>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</si>
  <si>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</si>
  <si>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</si>
  <si>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</si>
  <si>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</si>
  <si>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</si>
  <si>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</si>
  <si>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</si>
  <si>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</si>
  <si>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</si>
  <si>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</si>
  <si>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</si>
  <si>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</si>
  <si>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</si>
  <si>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</si>
  <si>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</si>
  <si>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</si>
  <si>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</si>
  <si>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</si>
  <si>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</si>
  <si>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</si>
  <si>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</si>
  <si>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</si>
  <si>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</si>
  <si>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</si>
  <si>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</si>
  <si>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</si>
  <si>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</si>
  <si>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</si>
  <si>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</si>
  <si>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</si>
  <si>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</si>
  <si>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</si>
  <si>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</si>
  <si>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</si>
  <si>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</si>
  <si>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</si>
  <si>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</si>
  <si>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</si>
  <si>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</si>
  <si>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</si>
  <si>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</si>
  <si>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</si>
  <si>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</si>
  <si>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</si>
  <si>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</si>
  <si>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</si>
  <si>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</si>
  <si>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</si>
  <si>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</si>
  <si>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</si>
  <si>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</si>
  <si>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</si>
  <si>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</si>
  <si>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</si>
  <si>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</si>
  <si>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</si>
  <si>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</si>
  <si>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</si>
  <si>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</si>
  <si>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</si>
  <si>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</si>
  <si>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</si>
  <si>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</si>
  <si>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</si>
  <si>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</si>
  <si>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</si>
  <si>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</si>
  <si>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</si>
  <si>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</si>
  <si>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</si>
  <si>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</si>
  <si>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</si>
  <si>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</si>
  <si>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</si>
  <si>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</si>
  <si>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</si>
  <si>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</si>
  <si>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</si>
  <si>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</si>
  <si>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</si>
  <si>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</si>
  <si>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</si>
  <si>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</si>
  <si>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</si>
  <si>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</si>
  <si>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</si>
  <si>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</si>
  <si>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</si>
  <si>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</si>
  <si>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</si>
  <si>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</si>
  <si>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</si>
  <si>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</si>
  <si>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</si>
  <si>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</si>
  <si>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</si>
  <si>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</si>
  <si>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</si>
  <si>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</si>
  <si>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</si>
  <si>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</si>
  <si>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</si>
  <si>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</si>
  <si>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</si>
  <si>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</si>
  <si>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</si>
  <si>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</si>
  <si>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</si>
  <si>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</si>
  <si>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</si>
  <si>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</si>
  <si>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</si>
  <si>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</si>
  <si>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</si>
  <si>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</si>
  <si>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</si>
  <si>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</si>
  <si>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</si>
  <si>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</si>
  <si>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</si>
  <si>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</si>
  <si>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</si>
  <si>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</si>
  <si>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</si>
  <si>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</si>
  <si>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</si>
  <si>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</si>
  <si>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</si>
  <si>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</si>
  <si>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</si>
  <si>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</si>
  <si>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</si>
  <si>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</si>
  <si>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</si>
  <si>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</si>
  <si>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</si>
  <si>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</si>
  <si>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</si>
  <si>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</si>
  <si>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</si>
  <si>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</si>
  <si>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</si>
  <si>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</si>
  <si>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</si>
  <si>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</si>
  <si>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</si>
  <si>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</si>
  <si>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</si>
  <si>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</si>
  <si>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</si>
  <si>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</si>
  <si>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</si>
  <si>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</si>
  <si>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</si>
  <si>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</si>
  <si>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</si>
  <si>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</si>
  <si>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</si>
  <si>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</si>
  <si>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</si>
  <si>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</si>
  <si>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</si>
  <si>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</si>
  <si>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</si>
  <si>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</si>
  <si>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</si>
  <si>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</si>
  <si>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</si>
  <si>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</si>
  <si>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</si>
  <si>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</si>
  <si>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</si>
  <si>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</si>
  <si>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</si>
  <si>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</si>
  <si>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</si>
  <si>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</si>
  <si>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</si>
  <si>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</si>
  <si>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</si>
  <si>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</si>
  <si>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</si>
  <si>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</si>
  <si>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</si>
  <si>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</si>
  <si>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</si>
  <si>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</si>
  <si>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</si>
  <si>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</si>
  <si>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</si>
  <si>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</si>
  <si>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</si>
  <si>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</si>
  <si>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</si>
  <si>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</si>
  <si>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</si>
  <si>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</si>
  <si>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</si>
  <si>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</si>
  <si>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</si>
  <si>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</si>
  <si>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</si>
  <si>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</si>
  <si>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</si>
  <si>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</si>
  <si>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</si>
  <si>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</si>
  <si>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</si>
  <si>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</si>
  <si>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</si>
  <si>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</si>
  <si>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</si>
  <si>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</si>
  <si>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</si>
  <si>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</si>
  <si>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</si>
  <si>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</si>
  <si>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</si>
  <si>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</si>
  <si>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</si>
  <si>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</si>
  <si>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</si>
  <si>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</si>
  <si>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</si>
  <si>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</si>
  <si>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</si>
  <si>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</si>
  <si>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</si>
  <si>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</si>
  <si>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</si>
  <si>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</si>
  <si>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</si>
  <si>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</si>
  <si>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</si>
  <si>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</si>
  <si>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</si>
  <si>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</si>
  <si>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</si>
  <si>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</si>
  <si>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</si>
  <si>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</si>
  <si>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</si>
  <si>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</si>
  <si>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</si>
  <si>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</si>
  <si>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</si>
  <si>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</si>
  <si>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</si>
  <si>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</si>
  <si>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</si>
  <si>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</si>
  <si>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</si>
  <si>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</si>
  <si>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</si>
  <si>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</si>
  <si>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</si>
  <si>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</si>
  <si>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</si>
  <si>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</si>
  <si>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</si>
  <si>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</si>
  <si>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</si>
  <si>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</si>
  <si>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</si>
  <si>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</si>
  <si>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</si>
  <si>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</si>
  <si>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</si>
  <si>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</si>
  <si>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</si>
  <si>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</si>
  <si>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</si>
  <si>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</si>
  <si>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</si>
  <si>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</si>
  <si>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</si>
  <si>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</si>
  <si>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</si>
  <si>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</si>
  <si>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</si>
  <si>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</si>
  <si>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</si>
  <si>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</si>
  <si>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</si>
  <si>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</si>
  <si>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</si>
  <si>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</si>
  <si>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</si>
  <si>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</si>
  <si>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</si>
  <si>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</si>
  <si>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</si>
  <si>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</si>
  <si>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</si>
  <si>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</si>
  <si>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</si>
  <si>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</si>
  <si>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</si>
  <si>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</si>
  <si>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</si>
  <si>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</si>
  <si>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</si>
  <si>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</si>
  <si>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</si>
  <si>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</si>
  <si>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</si>
  <si>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</si>
  <si>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</si>
  <si>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</si>
  <si>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</si>
  <si>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</si>
  <si>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</si>
  <si>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</si>
  <si>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</si>
  <si>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</si>
  <si>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</si>
  <si>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</si>
  <si>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</si>
  <si>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</si>
  <si>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</si>
  <si>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</si>
  <si>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</si>
  <si>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</si>
  <si>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</si>
  <si>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</si>
  <si>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</si>
  <si>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</si>
  <si>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</si>
  <si>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</si>
  <si>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</si>
  <si>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</si>
  <si>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</si>
  <si>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</si>
  <si>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</si>
  <si>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</si>
  <si>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</si>
  <si>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</si>
  <si>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</si>
  <si>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</si>
  <si>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</si>
  <si>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</si>
  <si>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</si>
  <si>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</si>
  <si>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</si>
  <si>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</si>
  <si>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</si>
  <si>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</si>
  <si>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</si>
  <si>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</si>
  <si>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</si>
  <si>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</si>
  <si>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</si>
  <si>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</si>
  <si>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</si>
  <si>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</si>
  <si>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</si>
  <si>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</si>
  <si>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</si>
  <si>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</si>
  <si>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</si>
  <si>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</si>
  <si>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</si>
  <si>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</si>
  <si>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</si>
  <si>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</si>
  <si>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</si>
  <si>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</si>
  <si>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</si>
  <si>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</si>
  <si>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</si>
  <si>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</si>
  <si>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</si>
  <si>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</si>
  <si>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</si>
  <si>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</si>
  <si>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</si>
  <si>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</si>
  <si>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</si>
  <si>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</si>
  <si>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</si>
  <si>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</si>
  <si>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</si>
  <si>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</si>
  <si>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</si>
  <si>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</si>
  <si>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</si>
  <si>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</si>
  <si>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</si>
  <si>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</si>
  <si>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</si>
  <si>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</si>
  <si>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</si>
  <si>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</si>
  <si>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</si>
  <si>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</si>
  <si>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</si>
  <si>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</si>
  <si>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</si>
  <si>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</si>
  <si>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</si>
  <si>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</si>
  <si>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</si>
  <si>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</si>
  <si>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</si>
  <si>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</si>
  <si>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</si>
  <si>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</si>
  <si>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</si>
  <si>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</si>
  <si>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</si>
  <si>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</si>
  <si>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7"/>
  </si>
  <si>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</si>
  <si>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</si>
  <si>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</si>
  <si>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</si>
  <si>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</si>
  <si>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</si>
  <si>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</si>
  <si>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</si>
  <si>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</si>
  <si>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</si>
  <si>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</si>
  <si>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</si>
  <si>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</si>
  <si>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</si>
  <si>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</si>
  <si>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</si>
  <si>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</si>
  <si>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</si>
  <si>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</si>
  <si>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</si>
  <si>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</si>
  <si>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</si>
  <si>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</si>
  <si>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</si>
  <si>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</si>
  <si>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</si>
  <si>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</si>
  <si>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</si>
  <si>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</si>
  <si>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</si>
  <si>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</si>
  <si>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</si>
  <si>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</si>
  <si>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</si>
  <si>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</si>
  <si>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</si>
  <si>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</si>
  <si>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</si>
  <si>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</si>
  <si>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</si>
  <si>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</si>
  <si>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</si>
  <si>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</si>
  <si>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</si>
  <si>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</si>
  <si>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</si>
  <si>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</si>
  <si>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</si>
  <si>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</si>
  <si>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</si>
  <si>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</si>
  <si>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</si>
  <si>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</si>
  <si>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</si>
  <si>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</si>
  <si>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</si>
  <si>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</si>
  <si>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</si>
  <si>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</si>
  <si>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</si>
  <si>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</si>
  <si>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</si>
  <si>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</si>
  <si>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</si>
  <si>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</si>
  <si>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</si>
  <si>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</si>
  <si>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</si>
  <si>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</si>
  <si>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</si>
  <si>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</si>
  <si>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</si>
  <si>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</si>
  <si>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</si>
  <si>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</si>
  <si>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</si>
  <si>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</si>
  <si>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</si>
  <si>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</si>
  <si>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</si>
  <si>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</si>
  <si>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</si>
  <si>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</si>
  <si>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</si>
  <si>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</si>
  <si>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</si>
  <si>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</si>
  <si>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</si>
  <si>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</si>
  <si>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</si>
  <si>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</si>
  <si>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</si>
  <si>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</si>
  <si>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</si>
  <si>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</si>
  <si>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</si>
  <si>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</si>
  <si>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</si>
  <si>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</si>
  <si>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</si>
  <si>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</si>
  <si>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</si>
  <si>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</si>
  <si>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</si>
  <si>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</si>
  <si>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7"/>
  </si>
  <si>
    <t>１、</t>
    <phoneticPr fontId="27"/>
  </si>
  <si>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7"/>
  </si>
  <si>
    <t>２、</t>
    <phoneticPr fontId="27"/>
  </si>
  <si>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7"/>
  </si>
  <si>
    <t>３、</t>
    <phoneticPr fontId="27"/>
  </si>
  <si>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7"/>
  </si>
  <si>
    <t>４、</t>
    <phoneticPr fontId="27"/>
  </si>
  <si>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7"/>
  </si>
  <si>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</si>
  <si>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</si>
  <si>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</si>
  <si>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</si>
  <si>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</si>
  <si>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</si>
  <si>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</si>
  <si>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</si>
  <si>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</si>
  <si>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</si>
  <si>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</si>
  <si>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</si>
  <si>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</si>
  <si>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</si>
  <si>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</si>
  <si>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</si>
  <si>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</si>
  <si>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</si>
  <si>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</si>
  <si>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</si>
  <si>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</si>
  <si>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</si>
  <si>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</si>
  <si>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</si>
  <si>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</si>
  <si>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</si>
  <si>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</si>
  <si>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</si>
  <si>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</si>
  <si>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</si>
  <si>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</si>
  <si>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</si>
  <si>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</si>
  <si>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</si>
  <si>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</si>
  <si>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</si>
  <si>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</si>
  <si>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</si>
  <si>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</si>
  <si>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</si>
  <si>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</si>
  <si>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</si>
  <si>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</si>
  <si>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</si>
  <si>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</si>
  <si>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</si>
  <si>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</si>
  <si>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</si>
  <si>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</si>
  <si>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</si>
  <si>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</si>
  <si>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</si>
  <si>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</si>
  <si>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</si>
  <si>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</si>
  <si>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</si>
  <si>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</si>
  <si>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</si>
  <si>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</si>
  <si>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</si>
  <si>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</si>
  <si>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</si>
  <si>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</si>
  <si>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</si>
  <si>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</si>
  <si>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</si>
  <si>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</si>
  <si>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</si>
  <si>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</si>
  <si>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</si>
  <si>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</si>
  <si>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</si>
  <si>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</si>
  <si>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</si>
  <si>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</si>
  <si>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</si>
  <si>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</si>
  <si>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</si>
  <si>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</si>
  <si>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</si>
  <si>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</si>
  <si>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</si>
  <si>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</si>
  <si>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</si>
  <si>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</si>
  <si>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</si>
  <si>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</si>
  <si>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</si>
  <si>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</si>
  <si>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</si>
  <si>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</si>
  <si>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</si>
  <si>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</si>
  <si>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</si>
  <si>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</si>
  <si>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</si>
  <si>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</si>
  <si>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</si>
  <si>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</si>
  <si>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</si>
  <si>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</si>
  <si>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</si>
  <si>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</si>
  <si>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</si>
  <si>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</si>
  <si>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</si>
  <si>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</si>
  <si>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</si>
  <si>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</si>
  <si>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</si>
  <si>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</si>
  <si>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</si>
  <si>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</si>
  <si>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</si>
  <si>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</si>
  <si>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</si>
  <si>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</si>
  <si>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</si>
  <si>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</si>
  <si>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</si>
  <si>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</si>
  <si>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</si>
  <si>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</si>
  <si>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</si>
  <si>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</si>
  <si>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</si>
  <si>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</si>
  <si>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</si>
  <si>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</si>
  <si>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</si>
  <si>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</si>
  <si>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</si>
  <si>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</si>
  <si>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</si>
  <si>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</si>
  <si>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</si>
  <si>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</si>
  <si>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</si>
  <si>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</si>
  <si>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</si>
  <si>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</si>
  <si>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</si>
  <si>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</si>
  <si>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</si>
  <si>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</si>
  <si>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</si>
  <si>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</si>
  <si>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</si>
  <si>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</si>
  <si>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</si>
  <si>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</si>
  <si>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</si>
  <si>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</si>
  <si>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</si>
  <si>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</si>
  <si>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</si>
  <si>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</si>
  <si>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</si>
  <si>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</si>
  <si>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</si>
  <si>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</si>
  <si>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</si>
  <si>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</si>
  <si>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</si>
  <si>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</si>
  <si>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</si>
  <si>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</si>
  <si>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</si>
  <si>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</si>
  <si>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</si>
  <si>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</si>
  <si>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</si>
  <si>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</si>
  <si>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</si>
  <si>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</si>
  <si>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</si>
  <si>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</si>
  <si>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</si>
  <si>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</si>
  <si>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</si>
  <si>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</si>
  <si>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</si>
  <si>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</si>
  <si>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</si>
  <si>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</si>
  <si>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</si>
  <si>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</si>
  <si>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</si>
  <si>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</si>
  <si>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</si>
  <si>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</si>
  <si>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</si>
  <si>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</si>
  <si>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</si>
  <si>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</si>
  <si>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</si>
  <si>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</si>
  <si>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</si>
  <si>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</si>
  <si>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</si>
  <si>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</si>
  <si>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</si>
  <si>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</si>
  <si>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</si>
  <si>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</si>
  <si>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</si>
  <si>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</si>
  <si>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</si>
  <si>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</si>
  <si>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</si>
  <si>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</si>
  <si>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</si>
  <si>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</si>
  <si>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</si>
  <si>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</si>
  <si>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</si>
  <si>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</si>
  <si>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</si>
  <si>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</si>
  <si>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</si>
  <si>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</si>
  <si>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</si>
  <si>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</si>
  <si>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</si>
  <si>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</si>
  <si>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</si>
  <si>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</si>
  <si>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</si>
  <si>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</si>
  <si>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</si>
  <si>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</si>
  <si>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</si>
  <si>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</si>
  <si>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</si>
  <si>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</si>
  <si>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</si>
  <si>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</si>
  <si>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</si>
  <si>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</si>
  <si>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</si>
  <si>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</si>
  <si>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</si>
  <si>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</si>
  <si>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</si>
  <si>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</si>
  <si>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</si>
  <si>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</si>
  <si>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</si>
  <si>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</si>
  <si>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</si>
  <si>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</si>
  <si>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</si>
  <si>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</si>
  <si>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</si>
  <si>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</si>
  <si>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</si>
  <si>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</si>
  <si>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</si>
  <si>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</si>
  <si>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</si>
  <si>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</si>
  <si>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</si>
  <si>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</si>
  <si>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</si>
  <si>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</si>
  <si>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</si>
  <si>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</si>
  <si>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</si>
  <si>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</si>
  <si>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</si>
  <si>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</si>
  <si>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</si>
  <si>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</si>
  <si>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</si>
  <si>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</si>
  <si>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</si>
  <si>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</si>
  <si>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</si>
  <si>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</si>
  <si>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</si>
  <si>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</si>
  <si>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</si>
  <si>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</si>
  <si>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</si>
  <si>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</si>
  <si>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</si>
  <si>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</si>
  <si>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</si>
  <si>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</si>
  <si>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</si>
  <si>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</si>
  <si>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</si>
  <si>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</si>
  <si>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</si>
  <si>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</si>
  <si>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</si>
  <si>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</si>
  <si>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</si>
  <si>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</si>
  <si>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</si>
  <si>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</si>
  <si>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</si>
  <si>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</si>
  <si>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</si>
  <si>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</si>
  <si>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</si>
  <si>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</si>
  <si>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</si>
  <si>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</si>
  <si>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</si>
  <si>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</si>
  <si>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</si>
  <si>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</si>
  <si>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</si>
  <si>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</si>
  <si>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</si>
  <si>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</si>
  <si>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</si>
  <si>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</si>
  <si>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</si>
  <si>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</si>
  <si>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</si>
  <si>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</si>
  <si>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</si>
  <si>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</si>
  <si>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</si>
  <si>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</si>
  <si>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</si>
  <si>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</si>
  <si>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</si>
  <si>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</si>
  <si>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</si>
  <si>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</si>
  <si>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</si>
  <si>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</si>
  <si>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</si>
  <si>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</si>
  <si>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</si>
  <si>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</si>
  <si>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</si>
  <si>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</si>
  <si>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</si>
  <si>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</si>
  <si>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</si>
  <si>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</si>
  <si>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</si>
  <si>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</si>
  <si>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</si>
  <si>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</si>
  <si>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</si>
  <si>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</si>
  <si>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</si>
  <si>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</si>
  <si>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</si>
  <si>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</si>
  <si>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</si>
  <si>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</si>
  <si>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</si>
  <si>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</si>
  <si>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</si>
  <si>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</si>
  <si>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</si>
  <si>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</si>
  <si>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</si>
  <si>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</si>
  <si>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</si>
  <si>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</si>
  <si>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</si>
  <si>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</si>
  <si>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</si>
  <si>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</si>
  <si>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</si>
  <si>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</si>
  <si>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</si>
  <si>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</si>
  <si>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</si>
  <si>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</si>
  <si>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</si>
  <si>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</si>
  <si>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</si>
  <si>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</si>
  <si>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</si>
  <si>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</si>
  <si>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</si>
  <si>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</si>
  <si>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</si>
  <si>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</si>
  <si>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</si>
  <si>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</si>
  <si>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</si>
  <si>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</si>
  <si>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</si>
  <si>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</si>
  <si>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</si>
  <si>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</si>
  <si>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</si>
  <si>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</si>
  <si>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</si>
  <si>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</si>
  <si>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</si>
  <si>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</si>
  <si>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</si>
  <si>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</si>
  <si>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</si>
  <si>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</si>
  <si>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</si>
  <si>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</si>
  <si>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</si>
  <si>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</si>
  <si>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</si>
  <si>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</si>
  <si>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</si>
  <si>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</si>
  <si>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</si>
  <si>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</si>
  <si>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</si>
  <si>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</si>
  <si>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</si>
  <si>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</si>
  <si>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</si>
  <si>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</si>
  <si>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</si>
  <si>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</si>
  <si>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</si>
  <si>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</si>
  <si>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</si>
  <si>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</si>
  <si>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</si>
  <si>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</si>
  <si>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</si>
  <si>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</si>
  <si>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</si>
  <si>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</si>
  <si>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</si>
  <si>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</si>
  <si>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</si>
  <si>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</si>
  <si>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</si>
  <si>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</si>
  <si>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</si>
  <si>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</si>
  <si>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</si>
  <si>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</si>
  <si>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</si>
  <si>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</si>
  <si>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</si>
  <si>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</si>
  <si>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</si>
  <si>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</si>
  <si>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</si>
  <si>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</si>
  <si>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</si>
  <si>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</si>
  <si>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</si>
  <si>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</si>
  <si>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</si>
  <si>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</si>
  <si>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</si>
  <si>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</si>
  <si>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</si>
  <si>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</si>
  <si>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</si>
  <si>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</si>
  <si>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</si>
  <si>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</si>
  <si>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</si>
  <si>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</si>
  <si>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</si>
  <si>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</si>
  <si>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</si>
  <si>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</si>
  <si>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</si>
  <si>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</si>
  <si>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</si>
  <si>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</si>
  <si>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</si>
  <si>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</si>
  <si>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</si>
  <si>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</si>
  <si>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</si>
  <si>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</si>
  <si>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</si>
  <si>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</si>
  <si>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</si>
  <si>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</si>
  <si>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</si>
  <si>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</si>
  <si>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</si>
  <si>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</si>
  <si>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</si>
  <si>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</si>
  <si>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</si>
  <si>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</si>
  <si>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</si>
  <si>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</si>
  <si>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</si>
  <si>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</si>
  <si>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</si>
  <si>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</si>
  <si>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</si>
  <si>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</si>
  <si>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</si>
  <si>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</si>
  <si>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</si>
  <si>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</si>
  <si>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</si>
  <si>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</si>
  <si>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</si>
  <si>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</si>
  <si>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</si>
  <si>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</si>
  <si>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</si>
  <si>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</si>
  <si>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</si>
  <si>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</si>
  <si>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</si>
  <si>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</si>
  <si>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</si>
  <si>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</si>
  <si>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</si>
  <si>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</si>
  <si>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</si>
  <si>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</si>
  <si>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</si>
  <si>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</si>
  <si>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</si>
  <si>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</si>
  <si>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</si>
  <si>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</si>
  <si>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</si>
  <si>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</si>
  <si>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</si>
  <si>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</si>
  <si>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</si>
  <si>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</si>
  <si>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</si>
  <si>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</si>
  <si>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</si>
  <si>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</si>
  <si>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</si>
  <si>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</si>
  <si>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</si>
  <si>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</si>
  <si>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</si>
  <si>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</si>
  <si>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</si>
  <si>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</si>
  <si>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</si>
  <si>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</si>
  <si>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</si>
  <si>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</si>
  <si>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</si>
  <si>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</si>
  <si>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</si>
  <si>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</si>
  <si>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</si>
  <si>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</si>
  <si>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</si>
  <si>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</si>
  <si>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</si>
  <si>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</si>
  <si>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</si>
  <si>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</si>
  <si>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</si>
  <si>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</si>
  <si>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</si>
  <si>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</si>
  <si>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</si>
  <si>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</si>
  <si>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</si>
  <si>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1"/>
  </si>
  <si>
    <t>下水処理施設運転管理</t>
    <rPh sb="0" eb="2">
      <t>ゲスイ</t>
    </rPh>
    <rPh sb="2" eb="4">
      <t>ショリ</t>
    </rPh>
    <rPh sb="4" eb="6">
      <t>シセツ</t>
    </rPh>
    <rPh sb="6" eb="8">
      <t>ウンテン</t>
    </rPh>
    <rPh sb="8" eb="10">
      <t>カンリ</t>
    </rPh>
    <phoneticPr fontId="31"/>
  </si>
  <si>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</si>
  <si>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</si>
  <si>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</si>
  <si>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</si>
  <si>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</si>
  <si>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</si>
  <si>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</si>
  <si>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</si>
  <si>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</si>
  <si>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</si>
  <si>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</si>
  <si>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</si>
  <si>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</si>
  <si>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</si>
  <si>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</si>
  <si>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</si>
  <si>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</si>
  <si>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</si>
  <si>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</si>
  <si>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</si>
  <si>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</si>
  <si>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</si>
  <si>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</si>
  <si>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</si>
  <si>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</si>
  <si>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</si>
  <si>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</si>
  <si>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</si>
  <si>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</si>
  <si>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</si>
  <si>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</si>
  <si>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</si>
  <si>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</si>
  <si>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</si>
  <si>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</si>
  <si>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</si>
  <si>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</si>
  <si>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</si>
  <si>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</si>
  <si>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</si>
  <si>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</si>
  <si>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</si>
  <si>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</si>
  <si>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</si>
  <si>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</si>
  <si>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</si>
  <si>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</si>
  <si>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</si>
  <si>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</si>
  <si>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</si>
  <si>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</si>
  <si>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</si>
  <si>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</si>
  <si>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</si>
  <si>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</si>
  <si>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</si>
  <si>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</si>
  <si>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</si>
  <si>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</si>
  <si>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</si>
  <si>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</si>
  <si>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</si>
  <si>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</si>
  <si>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</si>
  <si>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</si>
  <si>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</si>
  <si>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</si>
  <si>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</si>
  <si>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</si>
  <si>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</si>
  <si>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</si>
  <si>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</si>
  <si>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</si>
  <si>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</si>
  <si>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</si>
  <si>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</si>
  <si>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</si>
  <si>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</si>
  <si>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</si>
  <si>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</si>
  <si>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</si>
  <si>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</si>
  <si>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</si>
  <si>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</si>
  <si>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</si>
  <si>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</si>
  <si>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</si>
  <si>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</si>
  <si>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</si>
  <si>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</si>
  <si>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</si>
  <si>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</si>
  <si>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</si>
  <si>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</si>
  <si>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</si>
  <si>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</si>
  <si>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</si>
  <si>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</si>
  <si>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</si>
  <si>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</si>
  <si>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</si>
  <si>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</si>
  <si>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</si>
  <si>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</si>
  <si>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</si>
  <si>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</si>
  <si>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</si>
  <si>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</si>
  <si>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</si>
  <si>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</si>
  <si>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</si>
  <si>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</si>
  <si>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</si>
  <si>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</si>
  <si>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</si>
  <si>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</si>
  <si>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</si>
  <si>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</si>
  <si>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</si>
  <si>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</si>
  <si>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</si>
  <si>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</si>
  <si>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</si>
  <si>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</si>
  <si>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</si>
  <si>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</si>
  <si>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</si>
  <si>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</si>
  <si>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</si>
  <si>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</si>
  <si>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</si>
  <si>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</si>
  <si>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</si>
  <si>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</si>
  <si>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</si>
  <si>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</si>
  <si>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</si>
  <si>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</si>
  <si>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</si>
  <si>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</si>
  <si>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</si>
  <si>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</si>
  <si>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</si>
  <si>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</si>
  <si>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</si>
  <si>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</si>
  <si>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</si>
  <si>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</si>
  <si>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</si>
  <si>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</si>
  <si>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</si>
  <si>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</si>
  <si>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</si>
  <si>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</si>
  <si>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</si>
  <si>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</si>
  <si>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</si>
  <si>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</si>
  <si>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</si>
  <si>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</si>
  <si>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</si>
  <si>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</si>
  <si>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</si>
  <si>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</si>
  <si>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</si>
  <si>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</si>
  <si>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</si>
  <si>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</si>
  <si>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</si>
  <si>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</si>
  <si>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</si>
  <si>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</si>
  <si>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</si>
  <si>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</si>
  <si>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</si>
  <si>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</si>
  <si>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</si>
  <si>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</si>
  <si>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</si>
  <si>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</si>
  <si>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</si>
  <si>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</si>
  <si>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</si>
  <si>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</si>
  <si>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</si>
  <si>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</si>
  <si>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</si>
  <si>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</si>
  <si>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</si>
  <si>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</si>
  <si>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</si>
  <si>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</si>
  <si>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</si>
  <si>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</si>
  <si>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</si>
  <si>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</si>
  <si>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</si>
  <si>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</si>
  <si>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</si>
  <si>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</si>
  <si>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</si>
  <si>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</si>
  <si>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</si>
  <si>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</si>
  <si>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</si>
  <si>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</si>
  <si>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</si>
  <si>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</si>
  <si>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</si>
  <si>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</si>
  <si>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</si>
  <si>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</si>
  <si>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</si>
  <si>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</si>
  <si>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</si>
  <si>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</si>
  <si>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</si>
  <si>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</si>
  <si>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</si>
  <si>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</si>
  <si>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</si>
  <si>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</si>
  <si>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</si>
  <si>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</si>
  <si>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</si>
  <si>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</si>
  <si>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</si>
  <si>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</si>
  <si>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</si>
  <si>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</si>
  <si>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</si>
  <si>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</si>
  <si>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</si>
  <si>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</si>
  <si>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</si>
  <si>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</si>
  <si>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</si>
  <si>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</si>
  <si>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</si>
  <si>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</si>
  <si>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</si>
  <si>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</si>
  <si>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</si>
  <si>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</si>
  <si>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</si>
  <si>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</si>
  <si>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</si>
  <si>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</si>
  <si>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</si>
  <si>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</si>
  <si>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</si>
  <si>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</si>
  <si>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</si>
  <si>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</si>
  <si>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</si>
  <si>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</si>
  <si>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</si>
  <si>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</si>
  <si>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</si>
  <si>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</si>
  <si>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</si>
  <si>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</si>
  <si>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</si>
  <si>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</si>
  <si>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</si>
  <si>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</si>
  <si>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</si>
  <si>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</si>
  <si>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</si>
  <si>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</si>
  <si>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</si>
  <si>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</si>
  <si>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</si>
  <si>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</si>
  <si>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</si>
  <si>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</si>
  <si>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</si>
  <si>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</si>
  <si>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</si>
  <si>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</si>
  <si>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</si>
  <si>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</si>
  <si>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</si>
  <si>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</si>
  <si>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</si>
  <si>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</si>
  <si>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</si>
  <si>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</si>
  <si>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</si>
  <si>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</si>
  <si>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</si>
  <si>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</si>
  <si>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</si>
  <si>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</si>
  <si>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</si>
  <si>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</si>
  <si>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</si>
  <si>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</si>
  <si>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</si>
  <si>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</si>
  <si>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</si>
  <si>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</si>
  <si>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</si>
  <si>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</si>
  <si>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</si>
  <si>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</si>
  <si>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</si>
  <si>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</si>
  <si>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</si>
  <si>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</si>
  <si>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</si>
  <si>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</si>
  <si>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</si>
  <si>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</si>
  <si>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</si>
  <si>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</si>
  <si>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</si>
  <si>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</si>
  <si>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</si>
  <si>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</si>
  <si>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</si>
  <si>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</si>
  <si>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</si>
  <si>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</si>
  <si>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</si>
  <si>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</si>
  <si>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</si>
  <si>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</si>
  <si>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</si>
  <si>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</si>
  <si>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</si>
  <si>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</si>
  <si>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</si>
  <si>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</si>
  <si>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</si>
  <si>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</si>
  <si>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</si>
  <si>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</si>
  <si>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</si>
  <si>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</si>
  <si>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</si>
  <si>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</si>
  <si>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</si>
  <si>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</si>
  <si>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</si>
  <si>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</si>
  <si>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</si>
  <si>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</si>
  <si>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</si>
  <si>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</si>
  <si>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</si>
  <si>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</si>
  <si>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</si>
  <si>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</si>
  <si>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</si>
  <si>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</si>
  <si>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</si>
  <si>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</si>
  <si>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</si>
  <si>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</si>
  <si>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</si>
  <si>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</si>
  <si>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</si>
  <si>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</si>
  <si>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</si>
  <si>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</si>
  <si>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</si>
  <si>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</si>
  <si>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</si>
  <si>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</si>
  <si>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</si>
  <si>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</si>
  <si>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</si>
  <si>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</si>
  <si>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</si>
  <si>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</si>
  <si>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</si>
  <si>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</si>
  <si>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</si>
  <si>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</si>
  <si>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</si>
  <si>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</si>
  <si>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</si>
  <si>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</si>
  <si>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</si>
  <si>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</si>
  <si>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</si>
  <si>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</si>
  <si>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</si>
  <si>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</si>
  <si>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</si>
  <si>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</si>
  <si>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</si>
  <si>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</si>
  <si>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</si>
  <si>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</si>
  <si>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</si>
  <si>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</si>
  <si>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</si>
  <si>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</si>
  <si>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</si>
  <si>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</si>
  <si>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</si>
  <si>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</si>
  <si>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</si>
  <si>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</si>
  <si>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</si>
  <si>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</si>
  <si>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</si>
  <si>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</si>
  <si>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</si>
  <si>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</si>
  <si>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</si>
  <si>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</si>
  <si>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</si>
  <si>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</si>
  <si>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</si>
  <si>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</si>
  <si>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</si>
  <si>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</si>
  <si>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</si>
  <si>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</si>
  <si>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</si>
  <si>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</si>
  <si>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</si>
  <si>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</si>
  <si>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</si>
  <si>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</si>
  <si>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</si>
  <si>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</si>
  <si>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</si>
  <si>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</si>
  <si>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</si>
  <si>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</si>
  <si>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</si>
  <si>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</si>
  <si>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</si>
  <si>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</si>
  <si>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</si>
  <si>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</si>
  <si>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</si>
  <si>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</si>
  <si>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</si>
  <si>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</si>
  <si>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</si>
  <si>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</si>
  <si>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</si>
  <si>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</si>
  <si>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</si>
  <si>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</si>
  <si>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</si>
  <si>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</si>
  <si>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</si>
  <si>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</si>
  <si>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</si>
  <si>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</si>
  <si>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</si>
  <si>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</si>
  <si>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</si>
  <si>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</si>
  <si>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</si>
  <si>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</si>
  <si>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</si>
  <si>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</si>
  <si>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</si>
  <si>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</si>
  <si>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</si>
  <si>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</si>
  <si>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</si>
  <si>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</si>
  <si>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</si>
  <si>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</si>
  <si>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</si>
  <si>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</si>
  <si>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</si>
  <si>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</si>
  <si>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</si>
  <si>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</si>
  <si>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</si>
  <si>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</si>
  <si>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</si>
  <si>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</si>
  <si>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</si>
  <si>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</si>
  <si>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</si>
  <si>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</si>
  <si>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</si>
  <si>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</si>
  <si>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</si>
  <si>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</si>
  <si>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</si>
  <si>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</si>
  <si>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</si>
  <si>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</si>
  <si>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</si>
  <si>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</si>
  <si>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</si>
  <si>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</si>
  <si>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</si>
  <si>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</si>
  <si>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</si>
  <si>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</si>
  <si>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</si>
  <si>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</si>
  <si>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</si>
  <si>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</si>
  <si>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</si>
  <si>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</si>
  <si>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</si>
  <si>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</si>
  <si>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</si>
  <si>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</si>
  <si>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</si>
  <si>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</si>
  <si>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</si>
  <si>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</si>
  <si>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</si>
  <si>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</si>
  <si>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</si>
  <si>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</si>
  <si>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</si>
  <si>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</si>
  <si>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</si>
  <si>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</si>
  <si>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</si>
  <si>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</si>
  <si>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</si>
  <si>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</si>
  <si>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</si>
  <si>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</si>
  <si>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</si>
  <si>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</si>
  <si>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</si>
  <si>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</si>
  <si>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</si>
  <si>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</si>
  <si>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</si>
  <si>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</si>
  <si>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</si>
  <si>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</si>
  <si>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</si>
  <si>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</si>
  <si>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</si>
  <si>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</si>
  <si>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</si>
  <si>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</si>
  <si>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</si>
  <si>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</si>
  <si>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</si>
  <si>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</si>
  <si>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</si>
  <si>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</si>
  <si>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</si>
  <si>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</si>
  <si>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</si>
  <si>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</si>
  <si>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</si>
  <si>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</si>
  <si>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</si>
  <si>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</si>
  <si>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</si>
  <si>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</si>
  <si>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</si>
  <si>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</si>
  <si>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</si>
  <si>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</si>
  <si>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</si>
  <si>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</si>
  <si>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</si>
  <si>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</si>
  <si>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</si>
  <si>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</si>
  <si>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</si>
  <si>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</si>
  <si>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</si>
  <si>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</si>
  <si>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</si>
  <si>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</si>
  <si>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</si>
  <si>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</si>
  <si>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</si>
  <si>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</si>
  <si>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</si>
  <si>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</si>
  <si>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</si>
  <si>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</si>
  <si>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</si>
  <si>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</si>
  <si>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</si>
  <si>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</si>
  <si>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</si>
  <si>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</si>
  <si>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</si>
  <si>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</si>
  <si>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</si>
  <si>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</si>
  <si>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</si>
  <si>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</si>
  <si>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</si>
  <si>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</si>
  <si>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</si>
  <si>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</si>
  <si>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</si>
  <si>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</si>
  <si>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</si>
  <si>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</si>
  <si>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</si>
  <si>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</si>
  <si>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</si>
  <si>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</si>
  <si>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</si>
  <si>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</si>
  <si>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</si>
  <si>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</si>
  <si>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</si>
  <si>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</si>
  <si>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</si>
  <si>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</si>
  <si>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</si>
  <si>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</si>
  <si>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</si>
  <si>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</si>
  <si>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</si>
  <si>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</si>
  <si>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</si>
  <si>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</si>
  <si>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</si>
  <si>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</si>
  <si>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</si>
  <si>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</si>
  <si>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</si>
  <si>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</si>
  <si>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</si>
  <si>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</si>
  <si>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</si>
  <si>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</si>
  <si>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</si>
  <si>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</si>
  <si>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</si>
  <si>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</si>
  <si>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</si>
  <si>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</si>
  <si>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</si>
  <si>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</si>
  <si>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</si>
  <si>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</si>
  <si>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</si>
  <si>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</si>
  <si>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</si>
  <si>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</si>
  <si>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</si>
  <si>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</si>
  <si>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</si>
  <si>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</si>
  <si>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</si>
  <si>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</si>
  <si>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</si>
  <si>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</si>
  <si>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</si>
  <si>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</si>
  <si>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</si>
  <si>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</si>
  <si>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</si>
  <si>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</si>
  <si>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</si>
  <si>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</si>
  <si>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</si>
  <si>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</si>
  <si>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</si>
  <si>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</si>
  <si>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</si>
  <si>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</si>
  <si>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</si>
  <si>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</si>
  <si>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</si>
  <si>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</si>
  <si>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</si>
  <si>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</si>
  <si>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</si>
  <si>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</si>
  <si>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</si>
  <si>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</si>
  <si>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</si>
  <si>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</si>
  <si>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</si>
  <si>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</si>
  <si>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</si>
  <si>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</si>
  <si>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</si>
  <si>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</si>
  <si>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</si>
  <si>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</si>
  <si>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</si>
  <si>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</si>
  <si>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</si>
  <si>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</si>
  <si>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</si>
  <si>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</si>
  <si>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</si>
  <si>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</si>
  <si>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</si>
  <si>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</si>
  <si>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</si>
  <si>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</si>
  <si>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</si>
  <si>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</si>
  <si>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</si>
  <si>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</si>
  <si>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</si>
  <si>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</si>
  <si>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</si>
  <si>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</si>
  <si>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</si>
  <si>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</si>
  <si>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</si>
  <si>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</si>
  <si>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</si>
  <si>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</si>
  <si>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</si>
  <si>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</si>
  <si>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</si>
  <si>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</si>
  <si>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</si>
  <si>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</si>
  <si>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</si>
  <si>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</si>
  <si>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</si>
  <si>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</si>
  <si>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</si>
  <si>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</si>
  <si>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</si>
  <si>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</si>
  <si>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</si>
  <si>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</si>
  <si>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</si>
  <si>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</si>
  <si>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</si>
  <si>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</si>
  <si>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</si>
  <si>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</si>
  <si>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</si>
  <si>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</si>
  <si>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</si>
  <si>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</si>
  <si>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</si>
  <si>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</si>
  <si>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</si>
  <si>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</si>
  <si>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</si>
  <si>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</si>
  <si>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</si>
  <si>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</si>
  <si>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</si>
  <si>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</si>
  <si>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</si>
  <si>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</si>
  <si>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</si>
  <si>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</si>
  <si>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</si>
  <si>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</si>
  <si>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</si>
  <si>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</si>
  <si>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</si>
  <si>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</si>
  <si>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</si>
  <si>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</si>
  <si>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</si>
  <si>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</si>
  <si>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</si>
  <si>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</si>
  <si>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</si>
  <si>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</si>
  <si>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</si>
  <si>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</si>
  <si>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</si>
  <si>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</si>
  <si>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</si>
  <si>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</si>
  <si>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</si>
  <si>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</si>
  <si>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</si>
  <si>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</si>
  <si>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</si>
  <si>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</si>
  <si>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</si>
  <si>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</si>
  <si>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</si>
  <si>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</si>
  <si>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</si>
  <si>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</si>
  <si>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</si>
  <si>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</si>
  <si>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</si>
  <si>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</si>
  <si>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</si>
  <si>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</si>
  <si>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</si>
  <si>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</si>
  <si>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</si>
  <si>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</si>
  <si>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</si>
  <si>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</si>
  <si>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</si>
  <si>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</si>
  <si>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</si>
  <si>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</si>
  <si>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</si>
  <si>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</si>
  <si>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</si>
  <si>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</si>
  <si>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</si>
  <si>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</si>
  <si>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</si>
  <si>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</si>
  <si>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</si>
  <si>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</si>
  <si>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</si>
  <si>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</si>
  <si>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</si>
  <si>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</si>
  <si>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</si>
  <si>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</si>
  <si>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</si>
  <si>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</si>
  <si>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</si>
  <si>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</si>
  <si>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</si>
  <si>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</si>
  <si>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</si>
  <si>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</si>
  <si>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</si>
  <si>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</si>
  <si>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</si>
  <si>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</si>
  <si>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</si>
  <si>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</si>
  <si>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</si>
  <si>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</si>
  <si>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</si>
  <si>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</si>
  <si>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</si>
  <si>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</si>
  <si>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</si>
  <si>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</si>
  <si>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</si>
  <si>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</si>
  <si>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</si>
  <si>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</si>
  <si>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</si>
  <si>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</si>
  <si>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</si>
  <si>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</si>
  <si>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</si>
  <si>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</si>
  <si>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</si>
  <si>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</si>
  <si>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</si>
  <si>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</si>
  <si>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</si>
  <si>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</si>
  <si>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</si>
  <si>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</si>
  <si>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</si>
  <si>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</si>
  <si>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</si>
  <si>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</si>
  <si>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</si>
  <si>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</si>
  <si>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</si>
  <si>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</si>
  <si>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</si>
  <si>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</si>
  <si>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</si>
  <si>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</si>
  <si>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</si>
  <si>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</si>
  <si>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</si>
  <si>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</si>
  <si>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</si>
  <si>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</si>
  <si>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</si>
  <si>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</si>
  <si>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</si>
  <si>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</si>
  <si>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</si>
  <si>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</si>
  <si>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</si>
  <si>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</si>
  <si>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</si>
  <si>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</si>
  <si>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</si>
  <si>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</si>
  <si>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</si>
  <si>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</si>
  <si>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</si>
  <si>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</si>
  <si>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</si>
  <si>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</si>
  <si>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</si>
  <si>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</si>
  <si>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</si>
  <si>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</si>
  <si>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</si>
  <si>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</si>
  <si>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</si>
  <si>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</si>
  <si>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</si>
  <si>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</si>
  <si>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</si>
  <si>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</si>
  <si>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</si>
  <si>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</si>
  <si>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</si>
  <si>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</si>
  <si>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</si>
  <si>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</si>
  <si>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</si>
  <si>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</si>
  <si>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</si>
  <si>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</si>
  <si>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</si>
  <si>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</si>
  <si>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</si>
  <si>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</si>
  <si>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</si>
  <si>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</si>
  <si>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</si>
  <si>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</si>
  <si>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</si>
  <si>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</si>
  <si>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</si>
  <si>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</si>
  <si>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許可年月日を入力（例　R6.4.1）</t>
  </si>
  <si>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</si>
  <si>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</si>
  <si>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</si>
  <si>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</si>
  <si>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前々年度（R5）</t>
    <rPh sb="0" eb="2">
      <t>ゼンゼン</t>
    </rPh>
    <rPh sb="2" eb="4">
      <t>ネンド</t>
    </rPh>
    <phoneticPr fontId="3"/>
  </si>
  <si>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</si>
  <si>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</si>
  <si>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</si>
  <si>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</si>
  <si>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</si>
  <si>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t>R7-8 ver1.0</t>
    <phoneticPr fontId="3"/>
  </si>
  <si>
    <t>・審査基準日が申請日から1年7か月以内で最新のものですか？</t>
    <phoneticPr fontId="3"/>
  </si>
  <si>
    <t>申請する各団体の市町村税に関し、令和7（6）年度において納税の実績がある場合には○を、納税の実績がない場合には×を選択してください。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</si>
  <si>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令和7（6）年度</t>
    <rPh sb="0" eb="2">
      <t>レイワ</t>
    </rPh>
    <phoneticPr fontId="3"/>
  </si>
  <si>
    <t>8</t>
    <phoneticPr fontId="3"/>
  </si>
  <si>
    <t>前年度（R6）</t>
    <rPh sb="0" eb="3">
      <t>ゼンネンド</t>
    </rPh>
    <phoneticPr fontId="3"/>
  </si>
  <si>
    <t>令和　　　　8　　　　年度において、</t>
    <phoneticPr fontId="2"/>
  </si>
  <si>
    <t>令和7（6）年度</t>
    <rPh sb="0" eb="2">
      <t>レイワ</t>
    </rPh>
    <rPh sb="6" eb="8">
      <t>ネンド</t>
    </rPh>
    <phoneticPr fontId="3"/>
  </si>
  <si>
    <t>令和7（6）年度</t>
    <phoneticPr fontId="3"/>
  </si>
  <si>
    <r>
      <t>建設業</t>
    </r>
    <r>
      <rPr>
        <b/>
        <sz val="11"/>
        <rFont val="ＭＳ Ｐゴシック"/>
        <family val="3"/>
        <charset val="128"/>
      </rPr>
      <t>29</t>
    </r>
    <r>
      <rPr>
        <sz val="1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</si>
  <si>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許可年月日を入力（例　R7.4.1）</t>
    <rPh sb="0" eb="2">
      <t>キョカ</t>
    </rPh>
    <rPh sb="2" eb="5">
      <t>ネンガッピ</t>
    </rPh>
    <rPh sb="6" eb="8">
      <t>ニュウリョク</t>
    </rPh>
    <rPh sb="9" eb="10">
      <t>レイ</t>
    </rPh>
    <phoneticPr fontId="3"/>
  </si>
  <si>
    <t>基準日を入力（例　R7.4.1）</t>
    <rPh sb="0" eb="3">
      <t>キジュンビ</t>
    </rPh>
    <rPh sb="4" eb="6">
      <t>ニュウリョク</t>
    </rPh>
    <rPh sb="7" eb="8">
      <t>レイ</t>
    </rPh>
    <phoneticPr fontId="3"/>
  </si>
  <si>
    <r>
      <t>市区又は郡町村名を入力</t>
    </r>
    <r>
      <rPr>
        <sz val="9"/>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</si>
  <si>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電話番号を入力（半角入力）（例022-123-9876)</t>
    <rPh sb="0" eb="2">
      <t>デンワ</t>
    </rPh>
    <rPh sb="2" eb="4">
      <t>バンゴウ</t>
    </rPh>
    <rPh sb="5" eb="7">
      <t>ニュウリョク</t>
    </rPh>
    <rPh sb="8" eb="10">
      <t>ハンカク</t>
    </rPh>
    <rPh sb="10" eb="12">
      <t>ニュウリョク</t>
    </rPh>
    <rPh sb="14" eb="15">
      <t>レイ</t>
    </rPh>
    <phoneticPr fontId="3"/>
  </si>
  <si>
    <t>ＦＡＸ番号を入力（半角入力）（例022-123-4567)</t>
    <rPh sb="3" eb="5">
      <t>バンゴウ</t>
    </rPh>
    <rPh sb="6" eb="8">
      <t>ニュウリョク</t>
    </rPh>
    <rPh sb="9" eb="11">
      <t>ハンカク</t>
    </rPh>
    <rPh sb="11" eb="13">
      <t>ニュウリョク</t>
    </rPh>
    <rPh sb="15" eb="16">
      <t>レイ</t>
    </rPh>
    <phoneticPr fontId="3"/>
  </si>
  <si>
    <t>登録年月日を入力（例　R7.4.1）</t>
    <rPh sb="0" eb="2">
      <t>トウロク</t>
    </rPh>
    <rPh sb="2" eb="5">
      <t>ネンガッピ</t>
    </rPh>
    <rPh sb="6" eb="8">
      <t>ニュウリョク</t>
    </rPh>
    <rPh sb="9" eb="10">
      <t>レイ</t>
    </rPh>
    <phoneticPr fontId="3"/>
  </si>
  <si>
    <r>
      <t>前々年度（</t>
    </r>
    <r>
      <rPr>
        <u/>
        <sz val="11"/>
        <rFont val="ＭＳ Ｐゴシック"/>
        <family val="3"/>
        <charset val="128"/>
      </rPr>
      <t>R5</t>
    </r>
    <r>
      <rPr>
        <sz val="11"/>
        <rFont val="ＭＳ Ｐゴシック"/>
        <family val="3"/>
        <charset val="128"/>
      </rPr>
      <t>）千円単位で入力</t>
    </r>
    <rPh sb="0" eb="1">
      <t>ゼン</t>
    </rPh>
    <rPh sb="2" eb="4">
      <t>ネンド</t>
    </rPh>
    <rPh sb="8" eb="10">
      <t>タンイ</t>
    </rPh>
    <rPh sb="11" eb="13">
      <t>ニュウリョク</t>
    </rPh>
    <phoneticPr fontId="3"/>
  </si>
  <si>
    <r>
      <t>前年度　 （</t>
    </r>
    <r>
      <rPr>
        <u/>
        <sz val="11"/>
        <rFont val="ＭＳ Ｐゴシック"/>
        <family val="3"/>
        <charset val="128"/>
      </rPr>
      <t>R6</t>
    </r>
    <r>
      <rPr>
        <sz val="11"/>
        <rFont val="ＭＳ Ｐゴシック"/>
        <family val="3"/>
        <charset val="128"/>
      </rPr>
      <t>）  〃</t>
    </r>
    <rPh sb="0" eb="3">
      <t>ゼンネンド</t>
    </rPh>
    <phoneticPr fontId="3"/>
  </si>
  <si>
    <r>
      <t>前々年度（</t>
    </r>
    <r>
      <rPr>
        <u/>
        <sz val="11"/>
        <rFont val="ＭＳ Ｐゴシック"/>
        <family val="3"/>
        <charset val="128"/>
      </rPr>
      <t>R5</t>
    </r>
    <r>
      <rPr>
        <sz val="11"/>
        <rFont val="ＭＳ Ｐゴシック"/>
        <family val="3"/>
        <charset val="128"/>
      </rPr>
      <t>）　〃</t>
    </r>
    <rPh sb="0" eb="1">
      <t>ゼン</t>
    </rPh>
    <rPh sb="2" eb="4">
      <t>ネンド</t>
    </rPh>
    <phoneticPr fontId="3"/>
  </si>
  <si>
    <r>
      <t>前年度　 （</t>
    </r>
    <r>
      <rPr>
        <u/>
        <sz val="11"/>
        <rFont val="ＭＳ Ｐゴシック"/>
        <family val="3"/>
        <charset val="128"/>
      </rPr>
      <t>R6</t>
    </r>
    <r>
      <rPr>
        <sz val="11"/>
        <rFont val="ＭＳ Ｐゴシック"/>
        <family val="3"/>
        <charset val="128"/>
      </rPr>
      <t>）　〃</t>
    </r>
    <rPh sb="0" eb="3">
      <t>ゼンネンド</t>
    </rPh>
    <phoneticPr fontId="3"/>
  </si>
  <si>
    <t>　</t>
    <phoneticPr fontId="2"/>
  </si>
  <si>
    <t>※　選択してください。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</si>
</sst>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68">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style="dotted">
        <color indexed="64"/>
      </top>
      <bottom style="thin">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0">
    <xf numFmtId="0" fontId="0" fillId="0" borderId="0"/>
    <xf numFmtId="0" fontId="1" fillId="0" borderId="0"/>
    <xf numFmtId="0" fontId="8"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9">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2" xfId="1" applyNumberFormat="1" applyFont="1" applyBorder="1" applyAlignment="1">
      <alignment vertical="center"/>
    </xf>
    <xf numFmtId="176" fontId="7" fillId="0" borderId="2" xfId="1" applyNumberFormat="1" applyFont="1" applyBorder="1" applyAlignment="1">
      <alignment vertical="center"/>
    </xf>
    <xf numFmtId="176" fontId="7" fillId="0" borderId="3" xfId="1" applyNumberFormat="1" applyFont="1" applyBorder="1"/>
    <xf numFmtId="0" fontId="7" fillId="0" borderId="5" xfId="1" applyFont="1" applyBorder="1" applyAlignment="1">
      <alignment vertical="center"/>
    </xf>
    <xf numFmtId="0" fontId="7" fillId="0" borderId="3" xfId="1" applyFont="1" applyBorder="1"/>
    <xf numFmtId="0" fontId="7" fillId="0" borderId="6" xfId="1" applyFont="1" applyBorder="1" applyAlignment="1">
      <alignment vertical="center"/>
    </xf>
    <xf numFmtId="0" fontId="7" fillId="0" borderId="7" xfId="1" applyFont="1" applyBorder="1" applyAlignment="1">
      <alignment vertical="center"/>
    </xf>
    <xf numFmtId="0" fontId="7" fillId="2" borderId="8" xfId="1" applyFont="1" applyFill="1" applyBorder="1" applyAlignment="1" applyProtection="1">
      <alignment horizontal="left" vertical="center" indent="1"/>
      <protection locked="0"/>
    </xf>
    <xf numFmtId="0" fontId="7" fillId="0" borderId="9" xfId="1" applyFont="1" applyBorder="1"/>
    <xf numFmtId="0" fontId="7" fillId="0" borderId="10" xfId="1" applyFont="1" applyBorder="1" applyAlignment="1">
      <alignment vertical="center"/>
    </xf>
    <xf numFmtId="49" fontId="7" fillId="0" borderId="11" xfId="1" applyNumberFormat="1" applyFont="1" applyBorder="1" applyAlignment="1">
      <alignment vertical="center"/>
    </xf>
    <xf numFmtId="49" fontId="7" fillId="0" borderId="12" xfId="1" applyNumberFormat="1" applyFont="1" applyBorder="1"/>
    <xf numFmtId="0" fontId="7" fillId="0" borderId="11" xfId="1" applyFont="1" applyBorder="1" applyAlignment="1">
      <alignment vertical="center"/>
    </xf>
    <xf numFmtId="0" fontId="7" fillId="0" borderId="12" xfId="1" applyFont="1" applyBorder="1"/>
    <xf numFmtId="0" fontId="7" fillId="2" borderId="4" xfId="1" applyFont="1" applyFill="1" applyBorder="1" applyAlignment="1" applyProtection="1">
      <alignment horizontal="left" vertical="center" indent="1"/>
      <protection locked="0"/>
    </xf>
    <xf numFmtId="0" fontId="7" fillId="0" borderId="13" xfId="1" applyFont="1" applyBorder="1" applyAlignment="1">
      <alignment vertical="center"/>
    </xf>
    <xf numFmtId="0" fontId="7" fillId="0" borderId="14" xfId="1" applyFont="1" applyBorder="1" applyAlignment="1">
      <alignment vertical="center"/>
    </xf>
    <xf numFmtId="0" fontId="7" fillId="0" borderId="15" xfId="1" applyFont="1" applyBorder="1"/>
    <xf numFmtId="0" fontId="7" fillId="0" borderId="16" xfId="1" applyFont="1" applyBorder="1" applyAlignment="1">
      <alignment vertical="center"/>
    </xf>
    <xf numFmtId="0" fontId="7" fillId="0" borderId="17" xfId="1" applyFont="1" applyBorder="1" applyAlignment="1">
      <alignment vertical="center"/>
    </xf>
    <xf numFmtId="0" fontId="7" fillId="2" borderId="18" xfId="1" applyFont="1" applyFill="1" applyBorder="1" applyAlignment="1" applyProtection="1">
      <alignment horizontal="left" vertical="center" indent="1"/>
      <protection locked="0"/>
    </xf>
    <xf numFmtId="0" fontId="7" fillId="0" borderId="19" xfId="1" applyFont="1" applyBorder="1"/>
    <xf numFmtId="49" fontId="7" fillId="0" borderId="2" xfId="1" applyNumberFormat="1" applyFont="1" applyBorder="1" applyAlignment="1">
      <alignment vertical="center"/>
    </xf>
    <xf numFmtId="0" fontId="4" fillId="0" borderId="0" xfId="1" applyFont="1" applyAlignment="1">
      <alignment horizontal="left"/>
    </xf>
    <xf numFmtId="0" fontId="7" fillId="0" borderId="2" xfId="1" applyFont="1" applyBorder="1" applyAlignment="1">
      <alignment vertical="center" shrinkToFit="1"/>
    </xf>
    <xf numFmtId="0" fontId="7" fillId="0" borderId="3" xfId="1" applyFont="1" applyBorder="1" applyAlignment="1">
      <alignment horizontal="left"/>
    </xf>
    <xf numFmtId="0" fontId="9" fillId="0" borderId="0" xfId="1" applyFont="1" applyAlignment="1">
      <alignment horizontal="left"/>
    </xf>
    <xf numFmtId="58" fontId="7" fillId="0" borderId="5" xfId="1" applyNumberFormat="1" applyFont="1" applyBorder="1" applyAlignment="1">
      <alignment vertical="center"/>
    </xf>
    <xf numFmtId="49" fontId="7" fillId="0" borderId="1" xfId="1" applyNumberFormat="1" applyFont="1" applyBorder="1" applyAlignment="1">
      <alignment vertical="center"/>
    </xf>
    <xf numFmtId="0" fontId="7" fillId="0" borderId="1" xfId="1" applyFont="1" applyBorder="1" applyAlignment="1">
      <alignment horizontal="left" vertical="center"/>
    </xf>
    <xf numFmtId="0" fontId="10" fillId="2" borderId="4"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4" xfId="3" applyFont="1" applyFill="1" applyBorder="1" applyAlignment="1" applyProtection="1">
      <alignment horizontal="left" vertical="center" indent="1"/>
      <protection locked="0"/>
    </xf>
    <xf numFmtId="0" fontId="7" fillId="0" borderId="2" xfId="1" applyFont="1" applyBorder="1" applyAlignment="1">
      <alignment vertical="center" wrapText="1"/>
    </xf>
    <xf numFmtId="49" fontId="7" fillId="2" borderId="4" xfId="2" applyNumberFormat="1" applyFont="1" applyFill="1" applyBorder="1" applyAlignment="1" applyProtection="1">
      <alignment horizontal="left" vertical="center" indent="1" shrinkToFit="1"/>
      <protection locked="0"/>
    </xf>
    <xf numFmtId="178" fontId="7" fillId="2" borderId="4" xfId="2" applyNumberFormat="1" applyFont="1" applyFill="1" applyBorder="1" applyAlignment="1" applyProtection="1">
      <alignment horizontal="left" vertical="center" indent="1" shrinkToFit="1"/>
      <protection locked="0"/>
    </xf>
    <xf numFmtId="0" fontId="12" fillId="5" borderId="0" xfId="1" applyFont="1" applyFill="1" applyAlignment="1">
      <alignment horizontal="left" vertical="center"/>
    </xf>
    <xf numFmtId="9" fontId="7" fillId="0" borderId="3" xfId="5" applyFont="1" applyFill="1" applyBorder="1" applyAlignment="1"/>
    <xf numFmtId="0" fontId="10" fillId="0" borderId="2" xfId="1" applyFont="1" applyBorder="1" applyAlignment="1">
      <alignment vertical="center" wrapText="1"/>
    </xf>
    <xf numFmtId="0" fontId="13" fillId="0" borderId="3" xfId="1" applyFont="1" applyBorder="1"/>
    <xf numFmtId="0" fontId="7" fillId="0" borderId="1" xfId="1" applyFont="1" applyBorder="1" applyAlignment="1">
      <alignment vertical="center" textRotation="255"/>
    </xf>
    <xf numFmtId="0" fontId="7" fillId="0" borderId="3" xfId="1" applyFont="1" applyBorder="1" applyAlignment="1">
      <alignment horizontal="left" vertical="center"/>
    </xf>
    <xf numFmtId="0" fontId="12" fillId="0" borderId="0" xfId="1" applyFont="1" applyAlignment="1">
      <alignment horizontal="left" vertical="center"/>
    </xf>
    <xf numFmtId="0" fontId="7" fillId="0" borderId="16"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2"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6" xfId="6" applyFont="1" applyBorder="1" applyAlignment="1">
      <alignment horizontal="center" vertical="center"/>
    </xf>
    <xf numFmtId="0" fontId="0" fillId="0" borderId="31" xfId="6" applyFont="1" applyBorder="1" applyAlignment="1">
      <alignment horizontal="center" vertical="center"/>
    </xf>
    <xf numFmtId="0" fontId="0" fillId="0" borderId="9" xfId="6" applyFont="1" applyBorder="1" applyAlignment="1">
      <alignment horizontal="center" vertical="center"/>
    </xf>
    <xf numFmtId="0" fontId="0" fillId="0" borderId="6" xfId="6" applyFont="1" applyBorder="1">
      <alignment vertical="center"/>
    </xf>
    <xf numFmtId="0" fontId="0" fillId="0" borderId="9" xfId="6" applyFont="1" applyBorder="1">
      <alignment vertical="center"/>
    </xf>
    <xf numFmtId="0" fontId="0" fillId="0" borderId="20" xfId="6" applyFont="1" applyBorder="1" applyAlignment="1">
      <alignment horizontal="center" vertical="center"/>
    </xf>
    <xf numFmtId="0" fontId="0" fillId="0" borderId="0" xfId="6" applyFont="1" applyAlignment="1">
      <alignment horizontal="center" vertical="center"/>
    </xf>
    <xf numFmtId="0" fontId="0" fillId="0" borderId="32" xfId="6" applyFont="1" applyBorder="1" applyAlignment="1">
      <alignment horizontal="center" vertical="center"/>
    </xf>
    <xf numFmtId="0" fontId="0" fillId="0" borderId="20" xfId="6" applyFont="1" applyBorder="1">
      <alignment vertical="center"/>
    </xf>
    <xf numFmtId="0" fontId="0" fillId="0" borderId="32" xfId="6" applyFont="1" applyBorder="1">
      <alignment vertical="center"/>
    </xf>
    <xf numFmtId="0" fontId="0" fillId="0" borderId="16" xfId="6" applyFont="1" applyBorder="1">
      <alignment vertical="center"/>
    </xf>
    <xf numFmtId="0" fontId="0" fillId="0" borderId="19" xfId="6" applyFont="1" applyBorder="1">
      <alignment vertical="center"/>
    </xf>
    <xf numFmtId="0" fontId="1" fillId="3" borderId="33" xfId="6" applyFill="1" applyBorder="1" applyAlignment="1">
      <alignment horizontal="center" vertical="center"/>
    </xf>
    <xf numFmtId="0" fontId="0" fillId="0" borderId="16" xfId="6" applyFont="1" applyBorder="1" applyAlignment="1">
      <alignment horizontal="center" vertical="center"/>
    </xf>
    <xf numFmtId="0" fontId="0" fillId="0" borderId="22" xfId="6" applyFont="1" applyBorder="1" applyAlignment="1">
      <alignment horizontal="center" vertical="center"/>
    </xf>
    <xf numFmtId="0" fontId="0" fillId="0" borderId="19" xfId="6" applyFont="1" applyBorder="1" applyAlignment="1">
      <alignment horizontal="center" vertical="center"/>
    </xf>
    <xf numFmtId="179" fontId="0" fillId="0" borderId="35" xfId="6" applyNumberFormat="1" applyFont="1" applyBorder="1">
      <alignment vertical="center"/>
    </xf>
    <xf numFmtId="179" fontId="0" fillId="0" borderId="36"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8" fillId="0" borderId="0" xfId="1" applyFont="1" applyAlignment="1">
      <alignment vertical="center"/>
    </xf>
    <xf numFmtId="0" fontId="19" fillId="0" borderId="38" xfId="1" applyFont="1" applyBorder="1" applyAlignment="1">
      <alignment vertical="center"/>
    </xf>
    <xf numFmtId="0" fontId="0" fillId="0" borderId="38" xfId="1" applyFont="1" applyBorder="1" applyAlignment="1">
      <alignment vertical="center"/>
    </xf>
    <xf numFmtId="0" fontId="18" fillId="0" borderId="38" xfId="1" applyFont="1" applyBorder="1" applyAlignment="1">
      <alignment vertical="center"/>
    </xf>
    <xf numFmtId="0" fontId="1" fillId="0" borderId="38" xfId="1" applyBorder="1" applyAlignment="1">
      <alignment horizontal="right" vertical="center"/>
    </xf>
    <xf numFmtId="0" fontId="0" fillId="6" borderId="46" xfId="1" applyFont="1" applyFill="1" applyBorder="1" applyAlignment="1">
      <alignment horizontal="center"/>
    </xf>
    <xf numFmtId="0" fontId="0" fillId="6" borderId="28" xfId="1" applyFont="1" applyFill="1" applyBorder="1" applyAlignment="1">
      <alignment horizontal="center"/>
    </xf>
    <xf numFmtId="0" fontId="0" fillId="0" borderId="44" xfId="1" applyFont="1" applyBorder="1"/>
    <xf numFmtId="0" fontId="0" fillId="0" borderId="47" xfId="1" applyFont="1" applyBorder="1"/>
    <xf numFmtId="0" fontId="0" fillId="0" borderId="48" xfId="1" applyFont="1" applyBorder="1" applyAlignment="1">
      <alignment vertical="top" wrapText="1"/>
    </xf>
    <xf numFmtId="0" fontId="0" fillId="5" borderId="6" xfId="1" applyFont="1" applyFill="1" applyBorder="1" applyAlignment="1">
      <alignment horizontal="center"/>
    </xf>
    <xf numFmtId="0" fontId="0" fillId="5" borderId="53" xfId="1" applyFont="1" applyFill="1" applyBorder="1" applyAlignment="1">
      <alignment horizontal="center"/>
    </xf>
    <xf numFmtId="0" fontId="0" fillId="0" borderId="51" xfId="1" applyFont="1" applyBorder="1"/>
    <xf numFmtId="0" fontId="0" fillId="0" borderId="38" xfId="1" applyFont="1" applyBorder="1"/>
    <xf numFmtId="0" fontId="0" fillId="0" borderId="54" xfId="1" applyFont="1" applyBorder="1" applyAlignment="1">
      <alignment vertical="top" wrapText="1"/>
    </xf>
    <xf numFmtId="0" fontId="0" fillId="6" borderId="46" xfId="1" applyFont="1" applyFill="1" applyBorder="1" applyAlignment="1">
      <alignment horizontal="center" vertical="center" wrapText="1"/>
    </xf>
    <xf numFmtId="0" fontId="0" fillId="6" borderId="46" xfId="1" applyFont="1" applyFill="1" applyBorder="1" applyAlignment="1">
      <alignment horizontal="center" vertical="center"/>
    </xf>
    <xf numFmtId="38" fontId="0" fillId="6" borderId="46" xfId="1" applyNumberFormat="1" applyFont="1" applyFill="1" applyBorder="1" applyAlignment="1">
      <alignment horizontal="center" vertical="center"/>
    </xf>
    <xf numFmtId="0" fontId="0" fillId="6" borderId="58" xfId="1" applyFont="1" applyFill="1" applyBorder="1" applyAlignment="1">
      <alignment horizontal="center" vertical="top" wrapText="1"/>
    </xf>
    <xf numFmtId="0" fontId="0" fillId="0" borderId="49" xfId="1" applyFont="1" applyBorder="1"/>
    <xf numFmtId="0" fontId="0" fillId="0" borderId="0" xfId="1" applyFont="1" applyAlignment="1">
      <alignment vertical="top" wrapText="1"/>
    </xf>
    <xf numFmtId="0" fontId="0" fillId="0" borderId="38" xfId="1" applyFont="1" applyBorder="1" applyAlignment="1">
      <alignment vertical="top" wrapText="1"/>
    </xf>
    <xf numFmtId="0" fontId="0" fillId="0" borderId="1" xfId="1" applyFont="1" applyBorder="1" applyAlignment="1">
      <alignment horizontal="center"/>
    </xf>
    <xf numFmtId="0" fontId="0" fillId="0" borderId="63" xfId="1" applyFont="1" applyBorder="1" applyAlignment="1">
      <alignment horizontal="center"/>
    </xf>
    <xf numFmtId="0" fontId="0" fillId="0" borderId="72" xfId="1" applyFont="1" applyBorder="1" applyAlignment="1">
      <alignment vertical="center"/>
    </xf>
    <xf numFmtId="0" fontId="0" fillId="0" borderId="73" xfId="1" applyFont="1" applyBorder="1" applyAlignment="1">
      <alignment vertical="center"/>
    </xf>
    <xf numFmtId="0" fontId="0" fillId="0" borderId="74" xfId="1" applyFont="1" applyBorder="1" applyAlignment="1">
      <alignment vertical="center"/>
    </xf>
    <xf numFmtId="0" fontId="0" fillId="0" borderId="75" xfId="1" applyFont="1" applyBorder="1" applyAlignment="1">
      <alignment vertical="center"/>
    </xf>
    <xf numFmtId="0" fontId="1" fillId="0" borderId="73" xfId="4" applyBorder="1">
      <alignment vertical="center"/>
    </xf>
    <xf numFmtId="0" fontId="0" fillId="0" borderId="77" xfId="1" applyFont="1" applyBorder="1" applyAlignment="1">
      <alignment horizontal="center" vertical="center"/>
    </xf>
    <xf numFmtId="0" fontId="0" fillId="0" borderId="77" xfId="1" applyFont="1" applyBorder="1" applyAlignment="1">
      <alignment horizontal="distributed" vertical="center"/>
    </xf>
    <xf numFmtId="0" fontId="0" fillId="0" borderId="16" xfId="1" applyFont="1" applyBorder="1" applyAlignment="1">
      <alignment horizontal="center" vertical="center"/>
    </xf>
    <xf numFmtId="0" fontId="0" fillId="0" borderId="16" xfId="1" applyFont="1" applyBorder="1" applyAlignment="1">
      <alignment horizontal="distributed" vertical="center"/>
    </xf>
    <xf numFmtId="0" fontId="0" fillId="0" borderId="1" xfId="1" applyFont="1" applyBorder="1" applyAlignment="1">
      <alignment horizontal="distributed" vertical="center"/>
    </xf>
    <xf numFmtId="0" fontId="0" fillId="0" borderId="27" xfId="1" applyFont="1" applyBorder="1" applyAlignment="1">
      <alignment vertical="center"/>
    </xf>
    <xf numFmtId="0" fontId="0" fillId="0" borderId="90" xfId="1" applyFont="1" applyBorder="1" applyAlignment="1">
      <alignment vertical="center"/>
    </xf>
    <xf numFmtId="0" fontId="0" fillId="0" borderId="50" xfId="1" applyFont="1" applyBorder="1" applyAlignment="1">
      <alignment vertical="center"/>
    </xf>
    <xf numFmtId="0" fontId="0" fillId="0" borderId="17" xfId="1" applyFont="1" applyBorder="1" applyAlignment="1">
      <alignment vertical="center"/>
    </xf>
    <xf numFmtId="0" fontId="0" fillId="0" borderId="22" xfId="1" applyFont="1" applyBorder="1" applyAlignment="1">
      <alignment vertical="center"/>
    </xf>
    <xf numFmtId="0" fontId="0" fillId="0" borderId="85" xfId="1" applyFont="1" applyBorder="1" applyAlignment="1">
      <alignment vertical="center"/>
    </xf>
    <xf numFmtId="0" fontId="0" fillId="0" borderId="91" xfId="1" applyFont="1" applyBorder="1" applyAlignment="1">
      <alignment vertical="center"/>
    </xf>
    <xf numFmtId="0" fontId="0" fillId="0" borderId="46" xfId="1" applyFont="1" applyBorder="1" applyAlignment="1">
      <alignment horizontal="center" vertical="center"/>
    </xf>
    <xf numFmtId="0" fontId="0" fillId="0" borderId="97" xfId="1" applyFont="1" applyBorder="1" applyAlignment="1">
      <alignment horizontal="center"/>
    </xf>
    <xf numFmtId="0" fontId="0" fillId="0" borderId="69" xfId="1" applyFont="1" applyBorder="1" applyAlignment="1">
      <alignment horizontal="center"/>
    </xf>
    <xf numFmtId="0" fontId="0" fillId="0" borderId="2" xfId="1" applyFont="1" applyBorder="1" applyAlignment="1">
      <alignment horizontal="right" vertical="center"/>
    </xf>
    <xf numFmtId="0" fontId="0" fillId="0" borderId="92" xfId="1" applyFont="1" applyBorder="1" applyAlignment="1">
      <alignment horizontal="center" vertical="center"/>
    </xf>
    <xf numFmtId="0" fontId="0" fillId="0" borderId="99" xfId="1" applyFont="1" applyBorder="1" applyAlignment="1">
      <alignment horizontal="center" vertical="center" shrinkToFit="1"/>
    </xf>
    <xf numFmtId="38" fontId="0" fillId="0" borderId="7" xfId="3" applyFont="1" applyFill="1" applyBorder="1" applyAlignment="1" applyProtection="1">
      <alignment horizontal="right" vertical="center" shrinkToFit="1"/>
    </xf>
    <xf numFmtId="38" fontId="0" fillId="0" borderId="93" xfId="3" applyFont="1" applyFill="1" applyBorder="1" applyAlignment="1" applyProtection="1">
      <alignment horizontal="center" vertical="center"/>
    </xf>
    <xf numFmtId="0" fontId="0" fillId="0" borderId="71" xfId="1" applyFont="1" applyBorder="1" applyAlignment="1">
      <alignment horizontal="center"/>
    </xf>
    <xf numFmtId="0" fontId="0" fillId="0" borderId="40" xfId="1" applyFont="1" applyBorder="1" applyAlignment="1">
      <alignment vertical="center"/>
    </xf>
    <xf numFmtId="0" fontId="0" fillId="0" borderId="55" xfId="1" applyFont="1" applyBorder="1" applyAlignment="1">
      <alignment horizontal="center" vertical="center"/>
    </xf>
    <xf numFmtId="0" fontId="0" fillId="0" borderId="64" xfId="1" applyFont="1" applyBorder="1" applyAlignment="1">
      <alignment horizontal="center" vertical="center" shrinkToFit="1"/>
    </xf>
    <xf numFmtId="0" fontId="17" fillId="0" borderId="47" xfId="1" applyFont="1" applyBorder="1" applyAlignment="1">
      <alignment horizontal="right"/>
    </xf>
    <xf numFmtId="0" fontId="19" fillId="0" borderId="0" xfId="1" applyFont="1" applyAlignment="1">
      <alignment vertical="center"/>
    </xf>
    <xf numFmtId="0" fontId="0" fillId="0" borderId="38" xfId="1" applyFont="1" applyBorder="1" applyAlignment="1">
      <alignment horizontal="right"/>
    </xf>
    <xf numFmtId="0" fontId="0" fillId="0" borderId="64" xfId="1" applyFont="1" applyBorder="1" applyAlignment="1">
      <alignment horizontal="center" vertical="center"/>
    </xf>
    <xf numFmtId="0" fontId="21" fillId="0" borderId="0" xfId="1" applyFont="1"/>
    <xf numFmtId="0" fontId="4" fillId="7" borderId="0" xfId="1" applyFont="1" applyFill="1" applyAlignment="1">
      <alignment horizontal="center"/>
    </xf>
    <xf numFmtId="0" fontId="21" fillId="0" borderId="0" xfId="1" applyFont="1" applyAlignment="1">
      <alignment horizontal="center"/>
    </xf>
    <xf numFmtId="49" fontId="0" fillId="0" borderId="16"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49" fontId="0" fillId="0" borderId="2" xfId="1" applyNumberFormat="1" applyFont="1" applyBorder="1" applyAlignment="1">
      <alignment horizontal="center" vertical="center" shrinkToFit="1"/>
    </xf>
    <xf numFmtId="49" fontId="0" fillId="0" borderId="7" xfId="1" applyNumberFormat="1" applyFont="1" applyBorder="1" applyAlignment="1">
      <alignment horizontal="center" vertical="center" shrinkToFit="1"/>
    </xf>
    <xf numFmtId="38" fontId="0" fillId="2" borderId="6" xfId="3" applyFont="1" applyFill="1" applyBorder="1" applyAlignment="1" applyProtection="1">
      <alignment vertical="center"/>
      <protection locked="0"/>
    </xf>
    <xf numFmtId="0" fontId="17" fillId="0" borderId="0" xfId="1" applyFont="1" applyAlignment="1">
      <alignment horizontal="right"/>
    </xf>
    <xf numFmtId="0" fontId="22" fillId="0" borderId="0" xfId="1" applyFont="1" applyAlignment="1">
      <alignment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2"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78" xfId="1" applyFont="1" applyBorder="1" applyAlignment="1">
      <alignment vertical="center"/>
    </xf>
    <xf numFmtId="0" fontId="0" fillId="0" borderId="103" xfId="1" applyFont="1" applyBorder="1" applyAlignment="1">
      <alignment vertical="center" shrinkToFit="1"/>
    </xf>
    <xf numFmtId="0" fontId="0" fillId="0" borderId="104" xfId="1" applyFont="1" applyBorder="1" applyAlignment="1">
      <alignment vertical="center" shrinkToFit="1"/>
    </xf>
    <xf numFmtId="49" fontId="0" fillId="0" borderId="0" xfId="1" applyNumberFormat="1" applyFont="1" applyAlignment="1">
      <alignment horizontal="left" vertical="center"/>
    </xf>
    <xf numFmtId="0" fontId="0" fillId="0" borderId="88" xfId="1" applyFont="1" applyBorder="1" applyAlignment="1">
      <alignment vertical="center"/>
    </xf>
    <xf numFmtId="0" fontId="0" fillId="0" borderId="105" xfId="1" applyFont="1" applyBorder="1" applyAlignment="1">
      <alignment vertical="center" shrinkToFit="1"/>
    </xf>
    <xf numFmtId="0" fontId="0" fillId="0" borderId="105" xfId="1" applyFont="1" applyBorder="1" applyAlignment="1">
      <alignment vertical="center"/>
    </xf>
    <xf numFmtId="0" fontId="0" fillId="0" borderId="106" xfId="1" applyFont="1" applyBorder="1" applyAlignment="1">
      <alignment vertical="center"/>
    </xf>
    <xf numFmtId="0" fontId="0" fillId="0" borderId="0" xfId="1" applyFont="1" applyAlignment="1">
      <alignment horizontal="left" vertical="center"/>
    </xf>
    <xf numFmtId="0" fontId="0" fillId="0" borderId="103" xfId="1" applyFont="1" applyBorder="1" applyAlignment="1">
      <alignment vertical="center"/>
    </xf>
    <xf numFmtId="0" fontId="0" fillId="0" borderId="104" xfId="1" applyFont="1" applyBorder="1" applyAlignment="1">
      <alignment vertical="center"/>
    </xf>
    <xf numFmtId="49" fontId="0" fillId="0" borderId="0" xfId="1" applyNumberFormat="1" applyFont="1" applyAlignment="1">
      <alignment horizontal="left"/>
    </xf>
    <xf numFmtId="181" fontId="0" fillId="0" borderId="32"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0"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2"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34" xfId="1" applyFont="1" applyBorder="1" applyAlignment="1">
      <alignment horizontal="left" vertical="center" shrinkToFit="1"/>
    </xf>
    <xf numFmtId="0" fontId="0" fillId="0" borderId="31" xfId="1" applyFont="1" applyBorder="1" applyAlignment="1">
      <alignment vertical="center"/>
    </xf>
    <xf numFmtId="0" fontId="0" fillId="0" borderId="27"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7" xfId="1" applyFont="1" applyBorder="1" applyAlignment="1">
      <alignment vertical="center"/>
    </xf>
    <xf numFmtId="0" fontId="0" fillId="0" borderId="9"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0" fontId="0" fillId="0" borderId="9" xfId="1" applyFont="1" applyBorder="1" applyAlignment="1">
      <alignment vertical="center" wrapText="1"/>
    </xf>
    <xf numFmtId="0" fontId="0" fillId="0" borderId="19" xfId="1" applyFont="1" applyBorder="1" applyAlignment="1">
      <alignment vertical="center"/>
    </xf>
    <xf numFmtId="0" fontId="0" fillId="0" borderId="27" xfId="1" applyFont="1" applyBorder="1" applyAlignment="1">
      <alignment vertical="center" wrapText="1"/>
    </xf>
    <xf numFmtId="0" fontId="0" fillId="0" borderId="32" xfId="1" applyFont="1" applyBorder="1" applyAlignment="1">
      <alignment vertical="center" wrapText="1"/>
    </xf>
    <xf numFmtId="0" fontId="0" fillId="0" borderId="32" xfId="1" applyFont="1" applyBorder="1" applyAlignment="1">
      <alignment vertical="center"/>
    </xf>
    <xf numFmtId="0" fontId="4" fillId="0" borderId="6" xfId="1" applyFont="1" applyBorder="1" applyAlignment="1">
      <alignment horizontal="center"/>
    </xf>
    <xf numFmtId="0" fontId="0" fillId="0" borderId="27"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shrinkToFit="1"/>
    </xf>
    <xf numFmtId="0" fontId="0" fillId="0" borderId="17" xfId="1" applyFont="1" applyBorder="1" applyAlignment="1">
      <alignment vertical="center" wrapText="1"/>
    </xf>
    <xf numFmtId="0" fontId="0" fillId="0" borderId="19" xfId="1" applyFont="1" applyBorder="1" applyAlignment="1">
      <alignment vertical="center" wrapText="1"/>
    </xf>
    <xf numFmtId="0" fontId="0" fillId="0" borderId="34" xfId="1" applyFont="1" applyBorder="1"/>
    <xf numFmtId="0" fontId="0" fillId="0" borderId="0" xfId="1" applyFont="1" applyAlignment="1">
      <alignment horizontal="center"/>
    </xf>
    <xf numFmtId="0" fontId="0" fillId="0" borderId="2" xfId="1" applyFont="1" applyBorder="1" applyAlignment="1">
      <alignment vertical="center"/>
    </xf>
    <xf numFmtId="182" fontId="0" fillId="0" borderId="0" xfId="1" applyNumberFormat="1" applyFont="1" applyAlignment="1">
      <alignment horizontal="center"/>
    </xf>
    <xf numFmtId="0" fontId="22" fillId="0" borderId="0" xfId="1" applyFont="1"/>
    <xf numFmtId="0" fontId="0" fillId="0" borderId="22" xfId="1" applyFont="1" applyBorder="1" applyAlignment="1">
      <alignment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27" xfId="1" applyBorder="1" applyAlignment="1">
      <alignment horizontal="center" vertical="center"/>
    </xf>
    <xf numFmtId="0" fontId="1" fillId="0" borderId="32" xfId="1" applyBorder="1" applyAlignment="1">
      <alignment horizontal="center" vertical="center"/>
    </xf>
    <xf numFmtId="0" fontId="1" fillId="0" borderId="27" xfId="1" applyBorder="1"/>
    <xf numFmtId="0" fontId="1" fillId="0" borderId="32" xfId="1" applyBorder="1"/>
    <xf numFmtId="0" fontId="0" fillId="0" borderId="27" xfId="1" applyFont="1" applyBorder="1"/>
    <xf numFmtId="0" fontId="1" fillId="0" borderId="0" xfId="4">
      <alignment vertical="center"/>
    </xf>
    <xf numFmtId="0" fontId="1" fillId="0" borderId="27" xfId="1" applyBorder="1" applyAlignment="1">
      <alignment vertical="center"/>
    </xf>
    <xf numFmtId="0" fontId="1" fillId="0" borderId="27" xfId="4" applyBorder="1">
      <alignment vertical="center"/>
    </xf>
    <xf numFmtId="0" fontId="0" fillId="0" borderId="27" xfId="1" applyFont="1" applyBorder="1" applyAlignment="1">
      <alignment horizontal="left" vertical="center"/>
    </xf>
    <xf numFmtId="0" fontId="1" fillId="0" borderId="0" xfId="1" applyAlignment="1">
      <alignment horizontal="right" vertical="center"/>
    </xf>
    <xf numFmtId="0" fontId="1" fillId="0" borderId="17" xfId="1" applyBorder="1"/>
    <xf numFmtId="0" fontId="1" fillId="0" borderId="22" xfId="1" applyBorder="1"/>
    <xf numFmtId="0" fontId="1" fillId="0" borderId="19" xfId="1" applyBorder="1"/>
    <xf numFmtId="0" fontId="1" fillId="0" borderId="22"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3" fillId="0" borderId="0" xfId="1" applyFont="1"/>
    <xf numFmtId="0" fontId="24" fillId="0" borderId="0" xfId="1" applyFont="1"/>
    <xf numFmtId="0" fontId="0" fillId="0" borderId="38" xfId="1" applyFont="1" applyBorder="1" applyAlignment="1">
      <alignment vertical="center" shrinkToFit="1"/>
    </xf>
    <xf numFmtId="0" fontId="0" fillId="0" borderId="47" xfId="1" applyFont="1" applyBorder="1" applyAlignment="1">
      <alignment vertical="center"/>
    </xf>
    <xf numFmtId="0" fontId="0" fillId="0" borderId="117" xfId="1" applyFont="1" applyBorder="1" applyAlignment="1">
      <alignment vertical="center"/>
    </xf>
    <xf numFmtId="0" fontId="4" fillId="0" borderId="7" xfId="1" applyFont="1" applyBorder="1"/>
    <xf numFmtId="0" fontId="4" fillId="0" borderId="31" xfId="1" applyFont="1" applyBorder="1"/>
    <xf numFmtId="0" fontId="4" fillId="0" borderId="9" xfId="1" applyFont="1" applyBorder="1"/>
    <xf numFmtId="0" fontId="4" fillId="0" borderId="27" xfId="1" applyFont="1" applyBorder="1"/>
    <xf numFmtId="0" fontId="4" fillId="0" borderId="32" xfId="1" applyFont="1" applyBorder="1"/>
    <xf numFmtId="0" fontId="0" fillId="0" borderId="61" xfId="1" applyFont="1" applyBorder="1" applyAlignment="1">
      <alignment vertical="center"/>
    </xf>
    <xf numFmtId="0" fontId="0" fillId="0" borderId="52" xfId="1" applyFont="1" applyBorder="1" applyAlignment="1">
      <alignment vertical="center"/>
    </xf>
    <xf numFmtId="0" fontId="0" fillId="0" borderId="23" xfId="1" applyFont="1" applyBorder="1" applyAlignment="1">
      <alignment horizontal="center" vertical="center" textRotation="255"/>
    </xf>
    <xf numFmtId="0" fontId="4" fillId="0" borderId="47" xfId="1" applyFont="1" applyBorder="1"/>
    <xf numFmtId="0" fontId="4" fillId="0" borderId="56" xfId="1" applyFont="1" applyBorder="1"/>
    <xf numFmtId="0" fontId="4" fillId="0" borderId="45" xfId="1" applyFont="1" applyBorder="1"/>
    <xf numFmtId="0" fontId="0" fillId="0" borderId="34" xfId="1" applyFont="1" applyBorder="1" applyAlignment="1">
      <alignment vertical="center"/>
    </xf>
    <xf numFmtId="0" fontId="0" fillId="0" borderId="36" xfId="1" applyFont="1" applyBorder="1" applyAlignment="1">
      <alignment vertical="center"/>
    </xf>
    <xf numFmtId="0" fontId="0" fillId="0" borderId="70" xfId="1" applyFont="1" applyBorder="1" applyAlignment="1">
      <alignment vertical="center"/>
    </xf>
    <xf numFmtId="0" fontId="4" fillId="0" borderId="38" xfId="1" applyFont="1" applyBorder="1"/>
    <xf numFmtId="0" fontId="4" fillId="0" borderId="61" xfId="1" applyFont="1" applyBorder="1"/>
    <xf numFmtId="0" fontId="4" fillId="0" borderId="52" xfId="1" applyFont="1" applyBorder="1"/>
    <xf numFmtId="0" fontId="17" fillId="0" borderId="47" xfId="1" applyFont="1" applyBorder="1" applyAlignment="1">
      <alignment horizontal="right" vertical="center"/>
    </xf>
    <xf numFmtId="0" fontId="0" fillId="0" borderId="0" xfId="1" applyFont="1" applyAlignment="1">
      <alignment horizontal="right" vertical="center"/>
    </xf>
    <xf numFmtId="0" fontId="0" fillId="0" borderId="39" xfId="1" applyFont="1" applyBorder="1" applyAlignment="1">
      <alignment horizontal="center" vertical="center"/>
    </xf>
    <xf numFmtId="0" fontId="0" fillId="0" borderId="32" xfId="1" applyFont="1" applyBorder="1"/>
    <xf numFmtId="181" fontId="0" fillId="0" borderId="0" xfId="1" applyNumberFormat="1" applyFont="1" applyAlignment="1">
      <alignment vertical="center" wrapText="1"/>
    </xf>
    <xf numFmtId="0" fontId="0" fillId="0" borderId="22" xfId="1" applyFont="1" applyBorder="1"/>
    <xf numFmtId="0" fontId="0" fillId="0" borderId="1" xfId="1" applyFont="1" applyBorder="1" applyAlignment="1">
      <alignment horizontal="center" vertical="top" textRotation="255" shrinkToFit="1"/>
    </xf>
    <xf numFmtId="0" fontId="0" fillId="0" borderId="22" xfId="1" applyFont="1" applyBorder="1" applyAlignment="1">
      <alignment horizontal="right"/>
    </xf>
    <xf numFmtId="38" fontId="0" fillId="0" borderId="0" xfId="3" applyFont="1" applyFill="1" applyBorder="1" applyAlignment="1" applyProtection="1">
      <alignment horizontal="right" vertical="center" shrinkToFit="1"/>
    </xf>
    <xf numFmtId="0" fontId="29"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0" fillId="0" borderId="0" xfId="1" applyFont="1"/>
    <xf numFmtId="0" fontId="0" fillId="0" borderId="19" xfId="1" applyFont="1" applyBorder="1"/>
    <xf numFmtId="0" fontId="0" fillId="0" borderId="17" xfId="1" applyFont="1" applyBorder="1"/>
    <xf numFmtId="0" fontId="7" fillId="0" borderId="0" xfId="1" applyFont="1" applyAlignment="1">
      <alignment horizontal="left" vertical="center"/>
    </xf>
    <xf numFmtId="0" fontId="0" fillId="0" borderId="44" xfId="1" applyFont="1" applyBorder="1" applyAlignment="1">
      <alignment horizontal="center" vertical="center"/>
    </xf>
    <xf numFmtId="0" fontId="0" fillId="0" borderId="47" xfId="1" applyFont="1" applyBorder="1" applyAlignment="1">
      <alignment horizontal="center" vertical="center"/>
    </xf>
    <xf numFmtId="0" fontId="0" fillId="0" borderId="48" xfId="1" applyFont="1" applyBorder="1" applyAlignment="1">
      <alignment horizontal="center" vertic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49" xfId="1" applyFont="1" applyBorder="1" applyAlignment="1">
      <alignment horizontal="left" vertical="top"/>
    </xf>
    <xf numFmtId="0" fontId="0" fillId="0" borderId="0" xfId="1" applyFont="1" applyAlignment="1">
      <alignment horizontal="left" vertical="top"/>
    </xf>
    <xf numFmtId="0" fontId="0" fillId="0" borderId="50" xfId="1" applyFont="1" applyBorder="1" applyAlignment="1">
      <alignment horizontal="left" vertical="top"/>
    </xf>
    <xf numFmtId="0" fontId="0" fillId="5" borderId="6" xfId="1" applyFont="1" applyFill="1" applyBorder="1" applyAlignment="1">
      <alignment horizontal="center" vertical="center"/>
    </xf>
    <xf numFmtId="0" fontId="0" fillId="5" borderId="53" xfId="1" applyFont="1" applyFill="1" applyBorder="1" applyAlignment="1">
      <alignment horizontal="center" vertical="center"/>
    </xf>
    <xf numFmtId="38" fontId="0" fillId="0" borderId="46" xfId="1" applyNumberFormat="1" applyFont="1" applyBorder="1" applyAlignment="1">
      <alignment horizontal="center" vertical="center"/>
    </xf>
    <xf numFmtId="0" fontId="0" fillId="0" borderId="46" xfId="1" applyFont="1" applyBorder="1" applyAlignment="1">
      <alignment horizontal="center" vertical="top"/>
    </xf>
    <xf numFmtId="0" fontId="0" fillId="0" borderId="46" xfId="1" applyFont="1" applyBorder="1" applyAlignment="1">
      <alignment horizontal="left" vertical="top"/>
    </xf>
    <xf numFmtId="0" fontId="0" fillId="0" borderId="58" xfId="1" applyFont="1" applyBorder="1" applyAlignment="1">
      <alignment horizontal="left" vertical="top"/>
    </xf>
    <xf numFmtId="0" fontId="0" fillId="0" borderId="1" xfId="1" applyFont="1" applyBorder="1" applyAlignment="1">
      <alignment vertical="center"/>
    </xf>
    <xf numFmtId="0" fontId="0" fillId="0" borderId="30" xfId="1" applyFont="1" applyBorder="1" applyAlignment="1">
      <alignment vertical="center"/>
    </xf>
    <xf numFmtId="0" fontId="0" fillId="0" borderId="63" xfId="1" applyFont="1" applyBorder="1" applyAlignment="1">
      <alignment vertical="center"/>
    </xf>
    <xf numFmtId="0" fontId="0" fillId="0" borderId="37" xfId="1" applyFont="1" applyBorder="1" applyAlignment="1">
      <alignment vertical="center"/>
    </xf>
    <xf numFmtId="0" fontId="0" fillId="0" borderId="69" xfId="1" applyFont="1" applyBorder="1" applyAlignment="1">
      <alignment horizontal="center" vertical="center"/>
    </xf>
    <xf numFmtId="0" fontId="0" fillId="0" borderId="36" xfId="1" applyFont="1" applyBorder="1" applyAlignment="1">
      <alignment horizontal="right" vertical="center"/>
    </xf>
    <xf numFmtId="0" fontId="0" fillId="0" borderId="71" xfId="1" applyFont="1" applyBorder="1" applyAlignment="1">
      <alignment horizontal="center" vertical="center"/>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0" xfId="1" applyFont="1" applyFill="1" applyBorder="1" applyAlignment="1" applyProtection="1">
      <alignment horizontal="center" vertical="center"/>
      <protection locked="0"/>
    </xf>
    <xf numFmtId="0" fontId="0" fillId="2" borderId="30"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63" xfId="1" applyNumberFormat="1" applyFont="1" applyBorder="1" applyAlignment="1">
      <alignment horizontal="center" vertical="center"/>
    </xf>
    <xf numFmtId="49" fontId="0" fillId="0" borderId="20" xfId="1" applyNumberFormat="1" applyFont="1" applyBorder="1" applyAlignment="1">
      <alignment horizontal="center" vertical="center"/>
    </xf>
    <xf numFmtId="0" fontId="1" fillId="2" borderId="30" xfId="1" applyFill="1" applyBorder="1" applyAlignment="1" applyProtection="1">
      <alignment horizontal="center" vertical="center"/>
      <protection locked="0"/>
    </xf>
    <xf numFmtId="0" fontId="0" fillId="0" borderId="47" xfId="1" applyFont="1" applyBorder="1" applyAlignment="1">
      <alignment shrinkToFit="1"/>
    </xf>
    <xf numFmtId="0" fontId="17" fillId="0" borderId="0" xfId="1" applyFont="1" applyAlignment="1">
      <alignment horizontal="right" shrinkToFit="1"/>
    </xf>
    <xf numFmtId="181" fontId="0" fillId="0" borderId="27" xfId="1" applyNumberFormat="1" applyFont="1" applyBorder="1" applyAlignment="1">
      <alignment vertical="center"/>
    </xf>
    <xf numFmtId="0" fontId="0" fillId="0" borderId="22" xfId="1" applyFont="1" applyBorder="1" applyAlignment="1">
      <alignment horizontal="left"/>
    </xf>
    <xf numFmtId="58" fontId="0" fillId="0" borderId="0" xfId="1" applyNumberFormat="1" applyFont="1" applyProtection="1">
      <protection locked="0"/>
    </xf>
    <xf numFmtId="58" fontId="32"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1" fillId="0" borderId="0" xfId="1" applyFont="1"/>
    <xf numFmtId="0" fontId="1" fillId="0" borderId="27"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7" fillId="0" borderId="0" xfId="8" applyFont="1" applyAlignment="1">
      <alignment horizontal="center"/>
    </xf>
    <xf numFmtId="0" fontId="17" fillId="0" borderId="0" xfId="8" applyFont="1"/>
    <xf numFmtId="49" fontId="35" fillId="0" borderId="1" xfId="8" applyNumberFormat="1" applyFont="1" applyBorder="1" applyAlignment="1">
      <alignment horizontal="center" vertical="top" wrapText="1"/>
    </xf>
    <xf numFmtId="0" fontId="17" fillId="0" borderId="0" xfId="8" applyFont="1" applyAlignment="1">
      <alignment horizontal="center" vertical="top" wrapText="1"/>
    </xf>
    <xf numFmtId="0" fontId="35" fillId="0" borderId="6" xfId="8" applyFont="1" applyBorder="1" applyAlignment="1">
      <alignment horizontal="center" vertical="center" wrapText="1"/>
    </xf>
    <xf numFmtId="0" fontId="35" fillId="0" borderId="7" xfId="8" applyFont="1" applyBorder="1" applyAlignment="1">
      <alignment vertical="top" wrapText="1"/>
    </xf>
    <xf numFmtId="0" fontId="35" fillId="0" borderId="0" xfId="8" applyFont="1" applyAlignment="1">
      <alignment vertical="top" wrapText="1"/>
    </xf>
    <xf numFmtId="49" fontId="35" fillId="0" borderId="0" xfId="8" applyNumberFormat="1" applyFont="1" applyAlignment="1">
      <alignment vertical="top" wrapText="1"/>
    </xf>
    <xf numFmtId="58" fontId="35" fillId="0" borderId="0" xfId="8" applyNumberFormat="1" applyFont="1" applyAlignment="1">
      <alignment vertical="top" wrapText="1"/>
    </xf>
    <xf numFmtId="38" fontId="35" fillId="0" borderId="0" xfId="8" applyNumberFormat="1" applyFont="1" applyAlignment="1">
      <alignment vertical="top" wrapText="1"/>
    </xf>
    <xf numFmtId="178" fontId="35" fillId="0" borderId="0" xfId="8" applyNumberFormat="1" applyFont="1" applyAlignment="1">
      <alignment vertical="top" wrapText="1"/>
    </xf>
    <xf numFmtId="9" fontId="35" fillId="0" borderId="0" xfId="8" applyNumberFormat="1" applyFont="1" applyAlignment="1">
      <alignment vertical="top" wrapText="1"/>
    </xf>
    <xf numFmtId="185" fontId="35" fillId="0" borderId="0" xfId="8" applyNumberFormat="1" applyFont="1" applyAlignment="1">
      <alignment vertical="top" wrapText="1"/>
    </xf>
    <xf numFmtId="0" fontId="17"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29" fillId="0" borderId="0" xfId="7" applyFont="1">
      <alignment vertical="center"/>
    </xf>
    <xf numFmtId="0" fontId="20"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lignment vertical="center"/>
    </xf>
    <xf numFmtId="0" fontId="34"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6" fillId="0" borderId="0" xfId="4" applyFont="1">
      <alignment vertical="center"/>
    </xf>
    <xf numFmtId="0" fontId="37" fillId="0" borderId="0" xfId="4" applyFont="1">
      <alignment vertical="center"/>
    </xf>
    <xf numFmtId="0" fontId="1" fillId="0" borderId="0" xfId="4" applyAlignment="1">
      <alignment horizontal="center" vertical="center"/>
    </xf>
    <xf numFmtId="0" fontId="1" fillId="0" borderId="6" xfId="4" applyBorder="1" applyAlignment="1">
      <alignment horizontal="center" vertical="center"/>
    </xf>
    <xf numFmtId="0" fontId="22" fillId="0" borderId="0" xfId="1" applyFont="1" applyAlignment="1">
      <alignment horizontal="center" vertical="center"/>
    </xf>
    <xf numFmtId="0" fontId="1" fillId="0" borderId="16" xfId="4" applyBorder="1" applyAlignment="1">
      <alignment horizontal="center" vertical="center"/>
    </xf>
    <xf numFmtId="0" fontId="10" fillId="0" borderId="2" xfId="6" applyFont="1" applyBorder="1" applyAlignment="1">
      <alignment horizontal="center" vertical="center"/>
    </xf>
    <xf numFmtId="180" fontId="10" fillId="5" borderId="6" xfId="1" applyNumberFormat="1" applyFont="1" applyFill="1" applyBorder="1" applyAlignment="1">
      <alignment horizontal="center"/>
    </xf>
    <xf numFmtId="180" fontId="10" fillId="5" borderId="53" xfId="1" applyNumberFormat="1" applyFont="1" applyFill="1" applyBorder="1" applyAlignment="1">
      <alignment horizontal="center"/>
    </xf>
    <xf numFmtId="180" fontId="10" fillId="5" borderId="63" xfId="1" applyNumberFormat="1" applyFont="1" applyFill="1" applyBorder="1" applyAlignment="1">
      <alignment horizontal="center"/>
    </xf>
    <xf numFmtId="180" fontId="10" fillId="5" borderId="37" xfId="1" applyNumberFormat="1" applyFont="1" applyFill="1" applyBorder="1" applyAlignment="1">
      <alignment horizontal="center"/>
    </xf>
    <xf numFmtId="0" fontId="38" fillId="6" borderId="46" xfId="1" applyFont="1" applyFill="1" applyBorder="1" applyAlignment="1">
      <alignment horizontal="center" vertical="center"/>
    </xf>
    <xf numFmtId="0" fontId="40" fillId="0" borderId="0" xfId="1" applyFont="1"/>
    <xf numFmtId="0" fontId="14" fillId="0" borderId="0" xfId="1" applyFont="1"/>
    <xf numFmtId="0" fontId="10" fillId="0" borderId="1" xfId="1" applyFont="1" applyBorder="1" applyAlignment="1">
      <alignment horizontal="center" vertical="center"/>
    </xf>
    <xf numFmtId="180" fontId="10" fillId="0" borderId="1" xfId="1" applyNumberFormat="1" applyFont="1" applyBorder="1" applyAlignment="1">
      <alignment horizontal="center" vertical="center"/>
    </xf>
    <xf numFmtId="180" fontId="10" fillId="0" borderId="63" xfId="1" applyNumberFormat="1" applyFont="1" applyBorder="1" applyAlignment="1">
      <alignment horizontal="center" vertical="center"/>
    </xf>
    <xf numFmtId="0" fontId="35" fillId="0" borderId="1" xfId="8" applyFont="1" applyBorder="1" applyAlignment="1">
      <alignment horizontal="center" vertical="top" wrapText="1"/>
    </xf>
    <xf numFmtId="0" fontId="35" fillId="0" borderId="6" xfId="8" applyFont="1" applyBorder="1" applyAlignment="1">
      <alignment horizontal="center" vertical="top" wrapText="1"/>
    </xf>
    <xf numFmtId="0" fontId="1" fillId="0" borderId="100" xfId="4" applyBorder="1" applyAlignment="1">
      <alignment horizontal="center" vertical="center"/>
    </xf>
    <xf numFmtId="0" fontId="1" fillId="9" borderId="152" xfId="4" applyFill="1" applyBorder="1" applyAlignment="1">
      <alignment horizontal="center" vertical="center" wrapText="1"/>
    </xf>
    <xf numFmtId="0" fontId="1" fillId="0" borderId="153" xfId="4" applyBorder="1" applyAlignment="1">
      <alignment horizontal="center" vertical="center"/>
    </xf>
    <xf numFmtId="0" fontId="44" fillId="0" borderId="0" xfId="4" applyFont="1">
      <alignment vertical="center"/>
    </xf>
    <xf numFmtId="0" fontId="44" fillId="0" borderId="154" xfId="4" applyFont="1" applyBorder="1">
      <alignment vertical="center"/>
    </xf>
    <xf numFmtId="0" fontId="44" fillId="0" borderId="155" xfId="4" applyFont="1" applyBorder="1" applyAlignment="1">
      <alignment horizontal="center" vertical="center" wrapText="1"/>
    </xf>
    <xf numFmtId="0" fontId="9" fillId="0" borderId="0" xfId="4" applyFont="1">
      <alignment vertical="center"/>
    </xf>
    <xf numFmtId="0" fontId="45" fillId="0" borderId="0" xfId="4" applyFont="1" applyAlignment="1">
      <alignment horizontal="left" vertical="center"/>
    </xf>
    <xf numFmtId="0" fontId="47" fillId="0" borderId="6" xfId="8" applyFont="1" applyBorder="1" applyAlignment="1">
      <alignment horizontal="center" vertical="top" wrapText="1"/>
    </xf>
    <xf numFmtId="0" fontId="47" fillId="0" borderId="6" xfId="8" applyFont="1" applyBorder="1" applyAlignment="1">
      <alignment horizontal="center" vertical="top" textRotation="255" wrapText="1"/>
    </xf>
    <xf numFmtId="49" fontId="13" fillId="0" borderId="1" xfId="7" applyNumberFormat="1" applyFont="1" applyBorder="1" applyAlignment="1">
      <alignment horizontal="center" vertical="center"/>
    </xf>
    <xf numFmtId="0" fontId="17" fillId="0" borderId="1" xfId="1" applyFont="1" applyBorder="1" applyAlignment="1">
      <alignment horizontal="center" vertical="center" wrapText="1"/>
    </xf>
    <xf numFmtId="0" fontId="1" fillId="0" borderId="0" xfId="1" quotePrefix="1"/>
    <xf numFmtId="0" fontId="34" fillId="10" borderId="1" xfId="1" applyFont="1" applyFill="1" applyBorder="1" applyAlignment="1">
      <alignment horizontal="center" vertical="center" shrinkToFit="1"/>
    </xf>
    <xf numFmtId="0" fontId="34" fillId="0" borderId="1" xfId="1" applyFont="1" applyBorder="1" applyAlignment="1">
      <alignment horizontal="center" vertical="center"/>
    </xf>
    <xf numFmtId="0" fontId="1" fillId="0" borderId="0" xfId="7" quotePrefix="1">
      <alignment vertical="center"/>
    </xf>
    <xf numFmtId="0" fontId="48" fillId="0" borderId="1" xfId="1" applyFont="1" applyBorder="1" applyAlignment="1">
      <alignment horizontal="center" vertical="center" shrinkToFit="1"/>
    </xf>
    <xf numFmtId="0" fontId="10" fillId="0" borderId="0" xfId="4" applyFont="1" applyAlignment="1">
      <alignment horizontal="left" vertical="center"/>
    </xf>
    <xf numFmtId="0" fontId="10" fillId="0" borderId="0" xfId="4" applyFont="1" applyAlignment="1">
      <alignment horizontal="center" vertical="center" wrapText="1"/>
    </xf>
    <xf numFmtId="0" fontId="10" fillId="0" borderId="6" xfId="4" applyFont="1" applyBorder="1" applyAlignment="1">
      <alignment horizontal="center" vertical="center"/>
    </xf>
    <xf numFmtId="0" fontId="10" fillId="0" borderId="1" xfId="4" applyFont="1" applyBorder="1" applyAlignment="1">
      <alignment horizontal="center" vertical="center"/>
    </xf>
    <xf numFmtId="0" fontId="10" fillId="0" borderId="4" xfId="1" applyFont="1" applyBorder="1" applyAlignment="1">
      <alignment vertical="center" wrapText="1"/>
    </xf>
    <xf numFmtId="49" fontId="10" fillId="0" borderId="1" xfId="1" applyNumberFormat="1" applyFont="1" applyBorder="1" applyAlignment="1">
      <alignment vertical="center" shrinkToFit="1"/>
    </xf>
    <xf numFmtId="0" fontId="10" fillId="0" borderId="3" xfId="1" applyFont="1" applyBorder="1" applyAlignment="1">
      <alignment vertical="center" shrinkToFit="1"/>
    </xf>
    <xf numFmtId="0" fontId="10" fillId="0" borderId="16" xfId="1" applyFont="1" applyBorder="1" applyAlignment="1">
      <alignment horizontal="center" vertical="center" textRotation="255" shrinkToFit="1"/>
    </xf>
    <xf numFmtId="0" fontId="47" fillId="0" borderId="1" xfId="8" applyFont="1" applyBorder="1" applyAlignment="1">
      <alignment horizontal="center" vertical="top" wrapText="1"/>
    </xf>
    <xf numFmtId="0" fontId="47" fillId="0" borderId="7" xfId="8" applyFont="1" applyBorder="1" applyAlignment="1">
      <alignment vertical="top" wrapText="1"/>
    </xf>
    <xf numFmtId="0" fontId="47" fillId="0" borderId="0" xfId="8" applyFont="1" applyAlignment="1">
      <alignment vertical="top" wrapText="1"/>
    </xf>
    <xf numFmtId="38" fontId="47" fillId="0" borderId="0" xfId="8" applyNumberFormat="1" applyFont="1" applyAlignment="1">
      <alignment vertical="top" wrapText="1"/>
    </xf>
    <xf numFmtId="0" fontId="42" fillId="0" borderId="0" xfId="8" applyFont="1"/>
    <xf numFmtId="0" fontId="10" fillId="0" borderId="0" xfId="8" applyFont="1"/>
    <xf numFmtId="0" fontId="49" fillId="0" borderId="3" xfId="8" applyFont="1" applyBorder="1" applyAlignment="1">
      <alignment horizontal="center" vertical="top" wrapText="1"/>
    </xf>
    <xf numFmtId="0" fontId="49" fillId="0" borderId="1" xfId="8" applyFont="1" applyBorder="1" applyAlignment="1">
      <alignment horizontal="center" vertical="top" wrapText="1"/>
    </xf>
    <xf numFmtId="49" fontId="47" fillId="0" borderId="1" xfId="8" applyNumberFormat="1" applyFont="1" applyBorder="1" applyAlignment="1">
      <alignment horizontal="center" vertical="top" wrapText="1"/>
    </xf>
    <xf numFmtId="49" fontId="50" fillId="0" borderId="0" xfId="8" applyNumberFormat="1" applyFont="1" applyAlignment="1">
      <alignment vertical="top" wrapText="1"/>
    </xf>
    <xf numFmtId="185" fontId="35" fillId="0" borderId="0" xfId="8" applyNumberFormat="1" applyFont="1" applyAlignment="1">
      <alignment vertical="top" shrinkToFit="1"/>
    </xf>
    <xf numFmtId="0" fontId="51" fillId="0" borderId="16" xfId="1" applyFont="1" applyBorder="1" applyAlignment="1">
      <alignment horizontal="center" vertical="center" shrinkToFit="1"/>
    </xf>
    <xf numFmtId="0" fontId="10" fillId="0" borderId="0" xfId="1" applyFont="1" applyAlignment="1">
      <alignment horizontal="center"/>
    </xf>
    <xf numFmtId="0" fontId="10" fillId="0" borderId="0" xfId="1" applyFont="1"/>
    <xf numFmtId="0" fontId="51" fillId="0" borderId="3" xfId="1" applyFont="1" applyBorder="1"/>
    <xf numFmtId="0" fontId="10" fillId="0" borderId="3" xfId="1" applyFont="1" applyBorder="1" applyAlignment="1">
      <alignment horizontal="left" vertical="center" indent="1"/>
    </xf>
    <xf numFmtId="0" fontId="10" fillId="0" borderId="3" xfId="1" applyFont="1" applyBorder="1" applyAlignment="1">
      <alignment horizontal="left" vertical="center" wrapText="1" indent="1"/>
    </xf>
    <xf numFmtId="177" fontId="10" fillId="0" borderId="3" xfId="1" applyNumberFormat="1" applyFont="1" applyBorder="1" applyAlignment="1">
      <alignment horizontal="left" vertical="center" indent="1"/>
    </xf>
    <xf numFmtId="0" fontId="10" fillId="0" borderId="9" xfId="1" applyFont="1" applyBorder="1" applyAlignment="1">
      <alignment horizontal="left" vertical="center" indent="1" shrinkToFit="1"/>
    </xf>
    <xf numFmtId="0" fontId="10" fillId="0" borderId="12" xfId="1" applyFont="1" applyBorder="1" applyAlignment="1">
      <alignment horizontal="left" vertical="center" indent="1"/>
    </xf>
    <xf numFmtId="0" fontId="10" fillId="0" borderId="12" xfId="1" applyFont="1" applyBorder="1" applyAlignment="1">
      <alignment horizontal="left" vertical="center" indent="1" shrinkToFit="1"/>
    </xf>
    <xf numFmtId="0" fontId="10" fillId="0" borderId="3" xfId="1" applyFont="1" applyBorder="1" applyAlignment="1">
      <alignment horizontal="left" vertical="center" indent="1" shrinkToFit="1"/>
    </xf>
    <xf numFmtId="0" fontId="10" fillId="0" borderId="15" xfId="1" applyFont="1" applyBorder="1" applyAlignment="1">
      <alignment horizontal="left" vertical="center" indent="1" shrinkToFit="1"/>
    </xf>
    <xf numFmtId="0" fontId="10" fillId="0" borderId="19" xfId="1" applyFont="1" applyBorder="1" applyAlignment="1">
      <alignment horizontal="left" vertical="center" indent="1" shrinkToFit="1"/>
    </xf>
    <xf numFmtId="177" fontId="10" fillId="0" borderId="3" xfId="1" applyNumberFormat="1" applyFont="1" applyBorder="1" applyAlignment="1">
      <alignment horizontal="left" vertical="center" indent="1" shrinkToFit="1"/>
    </xf>
    <xf numFmtId="58" fontId="10" fillId="0" borderId="3" xfId="1" applyNumberFormat="1" applyFont="1" applyBorder="1" applyAlignment="1">
      <alignment horizontal="left" vertical="center" indent="1"/>
    </xf>
    <xf numFmtId="38" fontId="10" fillId="0" borderId="3" xfId="1" applyNumberFormat="1" applyFont="1" applyBorder="1" applyAlignment="1">
      <alignment horizontal="left" vertical="center" indent="1"/>
    </xf>
    <xf numFmtId="178" fontId="10" fillId="0" borderId="3" xfId="1" applyNumberFormat="1" applyFont="1" applyBorder="1" applyAlignment="1">
      <alignment horizontal="left" vertical="center" indent="1"/>
    </xf>
    <xf numFmtId="38" fontId="10" fillId="0" borderId="3" xfId="3" applyFont="1" applyFill="1" applyBorder="1" applyAlignment="1">
      <alignment horizontal="left" vertical="center" indent="1"/>
    </xf>
    <xf numFmtId="9" fontId="10" fillId="0" borderId="3" xfId="5" applyFont="1" applyFill="1" applyBorder="1" applyAlignment="1">
      <alignment horizontal="left" vertical="center" indent="1"/>
    </xf>
    <xf numFmtId="185" fontId="10" fillId="0" borderId="3" xfId="1" applyNumberFormat="1" applyFont="1" applyBorder="1" applyAlignment="1">
      <alignment horizontal="left" vertical="center" indent="1"/>
    </xf>
    <xf numFmtId="0" fontId="10" fillId="0" borderId="1" xfId="1" applyFont="1" applyBorder="1" applyAlignment="1">
      <alignment horizontal="left" vertical="center" wrapText="1"/>
    </xf>
    <xf numFmtId="0" fontId="54" fillId="0" borderId="0" xfId="8" applyFont="1"/>
    <xf numFmtId="0" fontId="55" fillId="0" borderId="0" xfId="8" applyFont="1"/>
    <xf numFmtId="0" fontId="54" fillId="0" borderId="0" xfId="8" quotePrefix="1" applyFont="1"/>
    <xf numFmtId="0" fontId="47" fillId="0" borderId="0" xfId="8" applyFont="1" applyAlignment="1">
      <alignment horizontal="left" wrapText="1"/>
    </xf>
    <xf numFmtId="0" fontId="0" fillId="2" borderId="2" xfId="6" applyFont="1" applyFill="1" applyBorder="1" applyAlignment="1" applyProtection="1">
      <alignment horizontal="center" vertical="center"/>
      <protection locked="0"/>
    </xf>
    <xf numFmtId="14" fontId="54" fillId="0" borderId="0" xfId="8" applyNumberFormat="1" applyFont="1"/>
    <xf numFmtId="0" fontId="56" fillId="0" borderId="0" xfId="6" applyFont="1">
      <alignment vertical="center"/>
    </xf>
    <xf numFmtId="0" fontId="57" fillId="0" borderId="0" xfId="6" applyFont="1" applyAlignment="1">
      <alignment vertical="top" wrapText="1"/>
    </xf>
    <xf numFmtId="0" fontId="57" fillId="0" borderId="0" xfId="6" applyFont="1" applyAlignment="1">
      <alignment horizontal="left" vertical="top" indent="1"/>
    </xf>
    <xf numFmtId="0" fontId="57" fillId="0" borderId="0" xfId="6" applyFont="1" applyAlignment="1">
      <alignment horizontal="left" vertical="top"/>
    </xf>
    <xf numFmtId="0" fontId="58" fillId="0" borderId="39" xfId="1" applyFont="1" applyBorder="1" applyAlignment="1">
      <alignment horizontal="center" vertical="center" shrinkToFit="1"/>
    </xf>
    <xf numFmtId="0" fontId="9" fillId="0" borderId="158" xfId="4" applyFont="1" applyBorder="1" applyAlignment="1" applyProtection="1">
      <alignment horizontal="left" vertical="center" wrapText="1"/>
      <protection locked="0"/>
    </xf>
    <xf numFmtId="0" fontId="9" fillId="0" borderId="158" xfId="4" applyFont="1" applyBorder="1" applyAlignment="1" applyProtection="1">
      <alignment horizontal="center" vertical="center" wrapText="1"/>
      <protection locked="0"/>
    </xf>
    <xf numFmtId="0" fontId="9" fillId="0" borderId="158" xfId="4" applyFont="1" applyBorder="1" applyAlignment="1" applyProtection="1">
      <alignment horizontal="right" vertical="center"/>
      <protection locked="0"/>
    </xf>
    <xf numFmtId="0" fontId="44" fillId="0" borderId="159" xfId="4" applyFont="1" applyBorder="1" applyAlignment="1" applyProtection="1">
      <alignment horizontal="center" vertical="center" wrapText="1"/>
      <protection locked="0"/>
    </xf>
    <xf numFmtId="0" fontId="44" fillId="0" borderId="157" xfId="4" applyFont="1" applyBorder="1" applyAlignment="1" applyProtection="1">
      <alignment horizontal="center" vertical="center"/>
      <protection locked="0"/>
    </xf>
    <xf numFmtId="0" fontId="44" fillId="0" borderId="160" xfId="4" applyFont="1" applyBorder="1" applyAlignment="1" applyProtection="1">
      <alignment horizontal="center" vertical="center"/>
      <protection locked="0"/>
    </xf>
    <xf numFmtId="0" fontId="9" fillId="0" borderId="163" xfId="4" applyFont="1" applyBorder="1" applyAlignment="1" applyProtection="1">
      <alignment horizontal="left" vertical="center" wrapText="1"/>
      <protection locked="0"/>
    </xf>
    <xf numFmtId="0" fontId="9" fillId="0" borderId="163" xfId="4" applyFont="1" applyBorder="1" applyAlignment="1" applyProtection="1">
      <alignment horizontal="center" vertical="center" wrapText="1"/>
      <protection locked="0"/>
    </xf>
    <xf numFmtId="0" fontId="9" fillId="0" borderId="163" xfId="4" applyFont="1" applyBorder="1" applyAlignment="1" applyProtection="1">
      <alignment horizontal="right" vertical="center"/>
      <protection locked="0"/>
    </xf>
    <xf numFmtId="0" fontId="44" fillId="0" borderId="164" xfId="4" applyFont="1" applyBorder="1" applyAlignment="1" applyProtection="1">
      <alignment horizontal="center" vertical="center" wrapText="1"/>
      <protection locked="0"/>
    </xf>
    <xf numFmtId="0" fontId="44" fillId="0" borderId="162" xfId="4" applyFont="1" applyBorder="1" applyAlignment="1" applyProtection="1">
      <alignment horizontal="center" vertical="center"/>
      <protection locked="0"/>
    </xf>
    <xf numFmtId="0" fontId="44" fillId="0" borderId="165" xfId="4" applyFont="1" applyBorder="1" applyAlignment="1" applyProtection="1">
      <alignment horizontal="center" vertical="center"/>
      <protection locked="0"/>
    </xf>
    <xf numFmtId="0" fontId="9" fillId="0" borderId="168" xfId="4" applyFont="1" applyBorder="1" applyAlignment="1" applyProtection="1">
      <alignment horizontal="left" vertical="center" wrapText="1"/>
      <protection locked="0"/>
    </xf>
    <xf numFmtId="0" fontId="9" fillId="0" borderId="168" xfId="4" applyFont="1" applyBorder="1" applyAlignment="1" applyProtection="1">
      <alignment horizontal="center" vertical="center" wrapText="1"/>
      <protection locked="0"/>
    </xf>
    <xf numFmtId="0" fontId="9" fillId="0" borderId="168" xfId="4" applyFont="1" applyBorder="1" applyAlignment="1" applyProtection="1">
      <alignment horizontal="right" vertical="center"/>
      <protection locked="0"/>
    </xf>
    <xf numFmtId="0" fontId="44" fillId="0" borderId="169" xfId="4" applyFont="1" applyBorder="1" applyAlignment="1" applyProtection="1">
      <alignment horizontal="center" vertical="center" wrapText="1"/>
      <protection locked="0"/>
    </xf>
    <xf numFmtId="0" fontId="44" fillId="0" borderId="167" xfId="4" applyFont="1" applyBorder="1" applyAlignment="1" applyProtection="1">
      <alignment horizontal="center" vertical="center"/>
      <protection locked="0"/>
    </xf>
    <xf numFmtId="0" fontId="44" fillId="0" borderId="170" xfId="4" applyFont="1" applyBorder="1" applyAlignment="1" applyProtection="1">
      <alignment horizontal="center" vertical="center"/>
      <protection locked="0"/>
    </xf>
    <xf numFmtId="0" fontId="0" fillId="3" borderId="29" xfId="6" applyFont="1" applyFill="1" applyBorder="1" applyAlignment="1">
      <alignment horizontal="center" vertical="center"/>
    </xf>
    <xf numFmtId="0" fontId="62" fillId="0" borderId="0" xfId="4" applyFont="1">
      <alignment vertical="center"/>
    </xf>
    <xf numFmtId="0" fontId="57" fillId="0" borderId="0" xfId="6" applyFont="1">
      <alignment vertical="center"/>
    </xf>
    <xf numFmtId="0" fontId="42" fillId="0" borderId="0" xfId="6" applyFont="1" applyAlignment="1">
      <alignment horizontal="left" vertical="top" indent="1"/>
    </xf>
    <xf numFmtId="0" fontId="0" fillId="0" borderId="22" xfId="1" applyFont="1" applyBorder="1" applyAlignment="1">
      <alignment horizontal="center"/>
    </xf>
    <xf numFmtId="0" fontId="0" fillId="0" borderId="0" xfId="1" applyFont="1" applyAlignment="1">
      <alignment horizontal="center" shrinkToFit="1"/>
    </xf>
    <xf numFmtId="49" fontId="10" fillId="0" borderId="0" xfId="1" applyNumberFormat="1" applyFont="1" applyAlignment="1">
      <alignment horizontal="center" vertical="center" shrinkToFit="1"/>
    </xf>
    <xf numFmtId="49" fontId="10" fillId="0" borderId="2" xfId="1" applyNumberFormat="1" applyFont="1" applyBorder="1" applyAlignment="1">
      <alignment horizontal="center" vertical="center" shrinkToFit="1"/>
    </xf>
    <xf numFmtId="0" fontId="1" fillId="9" borderId="18" xfId="4" applyFill="1" applyBorder="1" applyAlignment="1" applyProtection="1">
      <alignment horizontal="center" vertical="center"/>
      <protection locked="0"/>
    </xf>
    <xf numFmtId="0" fontId="1" fillId="9" borderId="4" xfId="4" applyFill="1" applyBorder="1" applyAlignment="1" applyProtection="1">
      <alignment horizontal="center" vertical="center"/>
      <protection locked="0"/>
    </xf>
    <xf numFmtId="0" fontId="1" fillId="9" borderId="21" xfId="4" applyFill="1" applyBorder="1" applyAlignment="1" applyProtection="1">
      <alignment horizontal="center" vertical="center"/>
      <protection locked="0"/>
    </xf>
    <xf numFmtId="0" fontId="1" fillId="0" borderId="19" xfId="4" applyBorder="1" applyAlignment="1" applyProtection="1">
      <alignment horizontal="center" vertical="center"/>
      <protection locked="0"/>
    </xf>
    <xf numFmtId="0" fontId="1" fillId="0" borderId="16" xfId="4" applyBorder="1" applyProtection="1">
      <alignment vertical="center"/>
      <protection locked="0"/>
    </xf>
    <xf numFmtId="0" fontId="1" fillId="0" borderId="1" xfId="4" applyBorder="1" applyProtection="1">
      <alignment vertical="center"/>
      <protection locked="0"/>
    </xf>
    <xf numFmtId="0" fontId="0" fillId="0" borderId="6" xfId="1" applyFont="1" applyBorder="1" applyAlignment="1">
      <alignment horizontal="center" vertical="center"/>
    </xf>
    <xf numFmtId="0" fontId="0" fillId="0" borderId="2" xfId="1" applyFont="1" applyBorder="1" applyAlignment="1">
      <alignment horizontal="left" vertical="center" shrinkToFit="1"/>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34" xfId="1" applyFont="1" applyBorder="1" applyAlignment="1">
      <alignment vertical="center" shrinkToFit="1"/>
    </xf>
    <xf numFmtId="0" fontId="0" fillId="0" borderId="63" xfId="1" applyFont="1" applyBorder="1" applyAlignment="1">
      <alignment horizontal="left" vertical="center" shrinkToFit="1"/>
    </xf>
    <xf numFmtId="0" fontId="0" fillId="0" borderId="1" xfId="1" applyFont="1" applyBorder="1" applyAlignment="1">
      <alignment horizontal="center" vertical="center" shrinkToFit="1"/>
    </xf>
    <xf numFmtId="0" fontId="0" fillId="0" borderId="63" xfId="1" applyFont="1" applyBorder="1" applyAlignment="1">
      <alignment horizontal="center" vertical="center"/>
    </xf>
    <xf numFmtId="0" fontId="0" fillId="0" borderId="56" xfId="1" applyFont="1" applyBorder="1" applyAlignment="1">
      <alignment horizontal="center" vertical="center"/>
    </xf>
    <xf numFmtId="0" fontId="0" fillId="2" borderId="6" xfId="1" applyFont="1" applyFill="1" applyBorder="1" applyAlignment="1" applyProtection="1">
      <alignment horizontal="center" vertical="center"/>
      <protection locked="0"/>
    </xf>
    <xf numFmtId="0" fontId="0" fillId="0" borderId="3" xfId="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0" borderId="29" xfId="1" applyFont="1" applyBorder="1" applyAlignment="1">
      <alignment horizontal="center" vertical="center"/>
    </xf>
    <xf numFmtId="0" fontId="0" fillId="0" borderId="62" xfId="1" applyFont="1" applyBorder="1" applyAlignment="1">
      <alignment horizontal="center" vertic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2" borderId="1" xfId="1" applyFont="1" applyFill="1" applyBorder="1" applyAlignment="1" applyProtection="1">
      <alignment horizontal="center"/>
      <protection locked="0"/>
    </xf>
    <xf numFmtId="0" fontId="0" fillId="0" borderId="1" xfId="1" applyFont="1" applyBorder="1" applyAlignment="1">
      <alignment horizontal="left" vertical="center" shrinkToFit="1"/>
    </xf>
    <xf numFmtId="0" fontId="0" fillId="2" borderId="53"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2" borderId="17" xfId="1" applyFont="1" applyFill="1" applyBorder="1" applyAlignment="1" applyProtection="1">
      <alignment horizontal="center" vertical="center"/>
      <protection locked="0"/>
    </xf>
    <xf numFmtId="0" fontId="1" fillId="3" borderId="5" xfId="6" applyFill="1" applyBorder="1" applyAlignment="1">
      <alignment horizontal="center" vertical="center"/>
    </xf>
    <xf numFmtId="179" fontId="0" fillId="0" borderId="61" xfId="6" applyNumberFormat="1" applyFont="1" applyBorder="1">
      <alignment vertical="center"/>
    </xf>
    <xf numFmtId="179" fontId="0" fillId="0" borderId="67" xfId="6" applyNumberFormat="1" applyFont="1" applyBorder="1">
      <alignment vertical="center"/>
    </xf>
    <xf numFmtId="0" fontId="0" fillId="8" borderId="0" xfId="1" applyFont="1" applyFill="1" applyAlignment="1">
      <alignment horizontal="center"/>
    </xf>
    <xf numFmtId="0" fontId="0" fillId="0" borderId="125" xfId="1" applyFont="1" applyBorder="1" applyAlignment="1">
      <alignment horizontal="center" vertical="center"/>
    </xf>
    <xf numFmtId="0" fontId="0" fillId="0" borderId="35" xfId="1" applyFont="1" applyBorder="1" applyAlignment="1">
      <alignment horizontal="center" vertical="center"/>
    </xf>
    <xf numFmtId="0" fontId="0" fillId="0" borderId="55" xfId="1" applyFont="1" applyBorder="1" applyAlignment="1">
      <alignment horizontal="center" vertical="center" shrinkToFit="1"/>
    </xf>
    <xf numFmtId="0" fontId="0" fillId="0" borderId="171" xfId="1" applyFont="1" applyBorder="1" applyAlignment="1">
      <alignment horizontal="center" vertical="center"/>
    </xf>
    <xf numFmtId="0" fontId="0" fillId="0" borderId="171" xfId="1" applyFont="1" applyBorder="1" applyAlignment="1">
      <alignment horizontal="center" vertical="center" shrinkToFit="1"/>
    </xf>
    <xf numFmtId="0" fontId="20" fillId="0" borderId="6" xfId="7" applyFont="1" applyBorder="1" applyAlignment="1">
      <alignment horizontal="center" vertical="center" wrapText="1"/>
    </xf>
    <xf numFmtId="0" fontId="1" fillId="0" borderId="6" xfId="1" applyBorder="1" applyAlignment="1">
      <alignment horizontal="center" vertical="center"/>
    </xf>
    <xf numFmtId="178" fontId="7" fillId="2" borderId="8" xfId="2" applyNumberFormat="1" applyFont="1" applyFill="1" applyBorder="1" applyAlignment="1" applyProtection="1">
      <alignment horizontal="left" vertical="center" indent="1" shrinkToFit="1"/>
      <protection locked="0"/>
    </xf>
    <xf numFmtId="0" fontId="10" fillId="2" borderId="18" xfId="1" applyFont="1" applyFill="1" applyBorder="1" applyAlignment="1" applyProtection="1">
      <alignment horizontal="left" vertical="center" indent="1"/>
      <protection locked="0"/>
    </xf>
    <xf numFmtId="38" fontId="7" fillId="2" borderId="8" xfId="3" applyFont="1" applyFill="1" applyBorder="1" applyAlignment="1" applyProtection="1">
      <alignment horizontal="left" vertical="center" indent="1"/>
      <protection locked="0"/>
    </xf>
    <xf numFmtId="0" fontId="10" fillId="3" borderId="172" xfId="1" applyFont="1" applyFill="1" applyBorder="1" applyAlignment="1">
      <alignment horizontal="left" vertical="center" indent="1"/>
    </xf>
    <xf numFmtId="58" fontId="7" fillId="3" borderId="172" xfId="1" applyNumberFormat="1" applyFont="1" applyFill="1" applyBorder="1" applyAlignment="1">
      <alignment horizontal="left" vertical="center" indent="1"/>
    </xf>
    <xf numFmtId="0" fontId="7" fillId="2" borderId="173" xfId="1" applyFont="1" applyFill="1" applyBorder="1" applyAlignment="1">
      <alignment horizontal="center" vertical="center"/>
    </xf>
    <xf numFmtId="58" fontId="7" fillId="3" borderId="174" xfId="1" applyNumberFormat="1" applyFont="1" applyFill="1" applyBorder="1" applyAlignment="1">
      <alignment horizontal="left" vertical="center" indent="1"/>
    </xf>
    <xf numFmtId="0" fontId="7" fillId="2" borderId="4"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indent="1"/>
    </xf>
    <xf numFmtId="177" fontId="7" fillId="2" borderId="4" xfId="1" applyNumberFormat="1" applyFont="1" applyFill="1" applyBorder="1" applyAlignment="1" applyProtection="1">
      <alignment horizontal="left" vertical="center" indent="1"/>
      <protection locked="0"/>
    </xf>
    <xf numFmtId="0" fontId="7" fillId="3" borderId="175" xfId="1" applyFont="1" applyFill="1" applyBorder="1" applyAlignment="1">
      <alignment horizontal="left" vertical="center" indent="1"/>
    </xf>
    <xf numFmtId="0" fontId="7" fillId="2" borderId="176" xfId="1" applyFont="1" applyFill="1" applyBorder="1" applyAlignment="1" applyProtection="1">
      <alignment horizontal="left" vertical="center" indent="1"/>
      <protection locked="0"/>
    </xf>
    <xf numFmtId="0" fontId="7" fillId="2" borderId="177" xfId="1" applyFont="1" applyFill="1" applyBorder="1" applyAlignment="1" applyProtection="1">
      <alignment horizontal="left" vertical="center" indent="1"/>
      <protection locked="0"/>
    </xf>
    <xf numFmtId="49" fontId="7" fillId="2" borderId="4" xfId="1" applyNumberFormat="1" applyFont="1" applyFill="1" applyBorder="1" applyAlignment="1" applyProtection="1">
      <alignment horizontal="left" vertical="center" indent="1"/>
      <protection locked="0"/>
    </xf>
    <xf numFmtId="49" fontId="8" fillId="2" borderId="4" xfId="2" applyNumberFormat="1" applyFill="1" applyBorder="1" applyAlignment="1" applyProtection="1">
      <alignment horizontal="left" vertical="center" indent="1" shrinkToFit="1"/>
      <protection locked="0"/>
    </xf>
    <xf numFmtId="177" fontId="7" fillId="2" borderId="18" xfId="1" applyNumberFormat="1" applyFont="1" applyFill="1" applyBorder="1" applyAlignment="1" applyProtection="1">
      <alignment horizontal="left" vertical="center" indent="1"/>
      <protection locked="0"/>
    </xf>
    <xf numFmtId="0" fontId="7" fillId="3" borderId="174" xfId="1" applyFont="1" applyFill="1" applyBorder="1" applyAlignment="1">
      <alignment horizontal="left" vertical="center" indent="1" shrinkToFit="1"/>
    </xf>
    <xf numFmtId="0" fontId="7" fillId="2" borderId="8" xfId="1" applyFont="1" applyFill="1" applyBorder="1" applyAlignment="1" applyProtection="1">
      <alignment horizontal="left" vertical="center" indent="1" shrinkToFit="1"/>
      <protection locked="0"/>
    </xf>
    <xf numFmtId="0" fontId="7" fillId="2" borderId="176" xfId="1" applyFont="1" applyFill="1" applyBorder="1" applyAlignment="1" applyProtection="1">
      <alignment horizontal="left" vertical="center" indent="1" shrinkToFit="1"/>
      <protection locked="0"/>
    </xf>
    <xf numFmtId="0" fontId="8" fillId="2" borderId="8" xfId="2" applyFill="1" applyBorder="1" applyAlignment="1" applyProtection="1">
      <alignment horizontal="left" vertical="center" indent="1"/>
      <protection locked="0"/>
    </xf>
    <xf numFmtId="49" fontId="8" fillId="2" borderId="8" xfId="2" applyNumberFormat="1" applyFill="1" applyBorder="1" applyAlignment="1" applyProtection="1">
      <alignment horizontal="left" vertical="center" indent="1"/>
      <protection locked="0"/>
    </xf>
    <xf numFmtId="178" fontId="7" fillId="2" borderId="4" xfId="1" applyNumberFormat="1" applyFont="1" applyFill="1" applyBorder="1" applyAlignment="1" applyProtection="1">
      <alignment horizontal="left" vertical="center" indent="1"/>
      <protection locked="0"/>
    </xf>
    <xf numFmtId="0" fontId="7"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wrapText="1" indent="1"/>
    </xf>
    <xf numFmtId="38" fontId="7" fillId="2" borderId="18" xfId="3" applyFont="1" applyFill="1" applyBorder="1" applyAlignment="1" applyProtection="1">
      <alignment horizontal="left" vertical="center" indent="1"/>
      <protection locked="0"/>
    </xf>
    <xf numFmtId="9" fontId="7" fillId="3" borderId="174" xfId="1" applyNumberFormat="1" applyFont="1" applyFill="1" applyBorder="1" applyAlignment="1">
      <alignment horizontal="left" vertical="center" indent="1"/>
    </xf>
    <xf numFmtId="185" fontId="7" fillId="2" borderId="8" xfId="1" applyNumberFormat="1" applyFont="1" applyFill="1" applyBorder="1" applyAlignment="1" applyProtection="1">
      <alignment horizontal="left" vertical="center" indent="1"/>
      <protection locked="0"/>
    </xf>
    <xf numFmtId="178" fontId="7" fillId="11" borderId="21" xfId="2" applyNumberFormat="1" applyFont="1" applyFill="1" applyBorder="1" applyAlignment="1" applyProtection="1">
      <alignment horizontal="left" vertical="center" indent="1" shrinkToFit="1"/>
      <protection locked="0"/>
    </xf>
    <xf numFmtId="182" fontId="0" fillId="2" borderId="1" xfId="1" applyNumberFormat="1" applyFont="1" applyFill="1" applyBorder="1" applyAlignment="1" applyProtection="1">
      <alignment horizontal="center" vertic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0" fontId="0" fillId="0" borderId="33" xfId="1" applyFont="1" applyBorder="1" applyAlignment="1" applyProtection="1">
      <alignment horizontal="center" vertical="center"/>
      <protection locked="0"/>
    </xf>
    <xf numFmtId="38" fontId="0" fillId="2" borderId="16" xfId="3" applyFont="1" applyFill="1" applyBorder="1" applyAlignment="1" applyProtection="1">
      <alignment vertical="center"/>
      <protection locked="0"/>
    </xf>
    <xf numFmtId="49" fontId="0" fillId="0" borderId="27" xfId="1" applyNumberFormat="1" applyFont="1" applyBorder="1" applyAlignment="1">
      <alignment horizontal="center" vertical="center" shrinkToFit="1"/>
    </xf>
    <xf numFmtId="0" fontId="0" fillId="0" borderId="100" xfId="1" applyFont="1" applyBorder="1" applyAlignment="1">
      <alignment horizontal="center" vertical="center"/>
    </xf>
    <xf numFmtId="0" fontId="0" fillId="0" borderId="179" xfId="1" applyFont="1" applyBorder="1" applyAlignment="1">
      <alignment horizontal="center"/>
    </xf>
    <xf numFmtId="0" fontId="0" fillId="0" borderId="183" xfId="1" applyFont="1" applyBorder="1" applyAlignment="1">
      <alignment horizontal="center" vertical="center" wrapText="1"/>
    </xf>
    <xf numFmtId="0" fontId="0" fillId="0" borderId="184" xfId="1" applyFont="1" applyBorder="1" applyAlignment="1">
      <alignment horizontal="center" vertical="center" wrapText="1"/>
    </xf>
    <xf numFmtId="0" fontId="0" fillId="0" borderId="1" xfId="1" applyFont="1" applyBorder="1" applyAlignment="1">
      <alignment vertical="center" textRotation="255" shrinkToFit="1"/>
    </xf>
    <xf numFmtId="0" fontId="0" fillId="8" borderId="32" xfId="1" applyFont="1" applyFill="1" applyBorder="1" applyAlignment="1">
      <alignment horizontal="center"/>
    </xf>
    <xf numFmtId="0" fontId="0" fillId="8" borderId="22" xfId="1" applyFont="1" applyFill="1" applyBorder="1" applyAlignment="1">
      <alignment horizontal="center"/>
    </xf>
    <xf numFmtId="0" fontId="0" fillId="8" borderId="19" xfId="1" applyFont="1" applyFill="1" applyBorder="1" applyAlignment="1">
      <alignment horizontal="center"/>
    </xf>
    <xf numFmtId="49" fontId="0" fillId="0" borderId="46" xfId="1" applyNumberFormat="1" applyFont="1" applyBorder="1" applyAlignment="1">
      <alignment horizontal="center" vertical="center"/>
    </xf>
    <xf numFmtId="0" fontId="0" fillId="0" borderId="46" xfId="1" applyFont="1" applyBorder="1" applyAlignment="1">
      <alignment horizontal="left" vertical="center" shrinkToFit="1"/>
    </xf>
    <xf numFmtId="0" fontId="0" fillId="2" borderId="58" xfId="1" applyFont="1" applyFill="1" applyBorder="1" applyAlignment="1" applyProtection="1">
      <alignment horizontal="center" vertical="center"/>
      <protection locked="0"/>
    </xf>
    <xf numFmtId="0" fontId="0" fillId="2" borderId="58" xfId="1" applyFont="1" applyFill="1" applyBorder="1" applyAlignment="1" applyProtection="1">
      <alignment horizontal="center" vertical="center" shrinkToFit="1"/>
      <protection locked="0"/>
    </xf>
    <xf numFmtId="0" fontId="0" fillId="2" borderId="28" xfId="1" applyFont="1" applyFill="1" applyBorder="1" applyAlignment="1" applyProtection="1">
      <alignment horizontal="center" vertical="center" shrinkToFit="1"/>
      <protection locked="0"/>
    </xf>
    <xf numFmtId="0" fontId="0" fillId="2" borderId="71" xfId="1" applyFont="1" applyFill="1" applyBorder="1" applyAlignment="1" applyProtection="1">
      <alignment horizontal="center"/>
      <protection locked="0"/>
    </xf>
    <xf numFmtId="0" fontId="0" fillId="2" borderId="37" xfId="1" applyFont="1" applyFill="1" applyBorder="1" applyAlignment="1" applyProtection="1">
      <alignment horizontal="center" vertical="center" shrinkToFit="1"/>
      <protection locked="0"/>
    </xf>
    <xf numFmtId="0" fontId="0" fillId="2" borderId="37" xfId="1" applyFont="1" applyFill="1" applyBorder="1" applyAlignment="1" applyProtection="1">
      <alignment horizontal="center"/>
      <protection locked="0"/>
    </xf>
    <xf numFmtId="0" fontId="0" fillId="0" borderId="128" xfId="1" applyFont="1" applyBorder="1" applyAlignment="1">
      <alignment horizontal="center" vertical="center"/>
    </xf>
    <xf numFmtId="49" fontId="0" fillId="0" borderId="186" xfId="1" applyNumberFormat="1" applyFont="1" applyBorder="1" applyAlignment="1">
      <alignment horizontal="center" vertical="center"/>
    </xf>
    <xf numFmtId="0" fontId="0" fillId="2" borderId="191" xfId="1" applyFont="1" applyFill="1" applyBorder="1" applyAlignment="1" applyProtection="1">
      <alignment horizontal="center" vertical="center"/>
      <protection locked="0"/>
    </xf>
    <xf numFmtId="0" fontId="0" fillId="0" borderId="129" xfId="1" applyFont="1" applyBorder="1" applyAlignment="1">
      <alignment horizontal="center" vertical="center"/>
    </xf>
    <xf numFmtId="0" fontId="0" fillId="2" borderId="37" xfId="1" applyFont="1" applyFill="1" applyBorder="1" applyAlignment="1" applyProtection="1">
      <alignment horizontal="center" vertical="center"/>
      <protection locked="0"/>
    </xf>
    <xf numFmtId="180" fontId="1" fillId="0" borderId="1" xfId="7" applyNumberFormat="1" applyBorder="1" applyAlignment="1">
      <alignment horizontal="center" vertical="center"/>
    </xf>
    <xf numFmtId="0" fontId="1" fillId="0" borderId="20" xfId="7" applyBorder="1">
      <alignment vertical="center"/>
    </xf>
    <xf numFmtId="0" fontId="1" fillId="0" borderId="1" xfId="1" applyFont="1" applyBorder="1" applyAlignment="1">
      <alignment vertical="center" wrapText="1"/>
    </xf>
    <xf numFmtId="0" fontId="1" fillId="0" borderId="1" xfId="1" applyFont="1" applyBorder="1" applyAlignment="1">
      <alignment vertical="center" shrinkToFit="1"/>
    </xf>
    <xf numFmtId="0" fontId="1" fillId="0" borderId="1" xfId="1" applyFont="1" applyBorder="1" applyAlignment="1">
      <alignment vertical="center"/>
    </xf>
    <xf numFmtId="0" fontId="1" fillId="0" borderId="0" xfId="1" applyFont="1" applyAlignment="1">
      <alignment vertical="center"/>
    </xf>
    <xf numFmtId="0" fontId="1" fillId="0" borderId="1" xfId="1" applyFont="1" applyBorder="1" applyAlignment="1">
      <alignment horizontal="center" vertical="center"/>
    </xf>
    <xf numFmtId="58" fontId="1" fillId="0" borderId="1" xfId="1" applyNumberFormat="1" applyFont="1" applyBorder="1" applyAlignment="1">
      <alignment vertical="center"/>
    </xf>
    <xf numFmtId="176" fontId="1" fillId="0" borderId="1" xfId="1" applyNumberFormat="1" applyFont="1" applyBorder="1" applyAlignment="1">
      <alignment vertical="center"/>
    </xf>
    <xf numFmtId="0" fontId="1" fillId="0" borderId="6" xfId="1" applyFont="1" applyBorder="1" applyAlignment="1">
      <alignment vertical="center"/>
    </xf>
    <xf numFmtId="49" fontId="1" fillId="0" borderId="10" xfId="1" applyNumberFormat="1" applyFont="1" applyBorder="1" applyAlignment="1">
      <alignment vertical="center"/>
    </xf>
    <xf numFmtId="0" fontId="1" fillId="0" borderId="10" xfId="1" applyFont="1" applyBorder="1" applyAlignment="1">
      <alignment vertical="center"/>
    </xf>
    <xf numFmtId="0" fontId="1" fillId="0" borderId="6" xfId="1" applyFont="1" applyBorder="1" applyAlignment="1">
      <alignment vertical="center" wrapText="1"/>
    </xf>
    <xf numFmtId="0" fontId="1" fillId="0" borderId="13" xfId="1" applyFont="1" applyBorder="1" applyAlignment="1">
      <alignment vertical="center"/>
    </xf>
    <xf numFmtId="0" fontId="1" fillId="0" borderId="16" xfId="1" applyFont="1" applyBorder="1" applyAlignment="1">
      <alignment vertical="center"/>
    </xf>
    <xf numFmtId="49" fontId="1" fillId="0" borderId="1" xfId="1" applyNumberFormat="1" applyFont="1" applyBorder="1" applyAlignment="1">
      <alignment vertical="center" shrinkToFit="1"/>
    </xf>
    <xf numFmtId="0" fontId="1" fillId="0" borderId="1" xfId="2" applyNumberFormat="1" applyFont="1" applyFill="1" applyBorder="1" applyAlignment="1" applyProtection="1">
      <alignment vertical="center"/>
    </xf>
    <xf numFmtId="0" fontId="1" fillId="0" borderId="1" xfId="2" applyFont="1" applyFill="1" applyBorder="1" applyAlignment="1" applyProtection="1">
      <alignment vertical="center"/>
    </xf>
    <xf numFmtId="49" fontId="1" fillId="0" borderId="1" xfId="1" applyNumberFormat="1" applyFont="1" applyBorder="1" applyAlignment="1">
      <alignment vertical="center"/>
    </xf>
    <xf numFmtId="0" fontId="1" fillId="0" borderId="16" xfId="1" applyFont="1" applyBorder="1" applyAlignment="1">
      <alignment vertical="center" wrapText="1"/>
    </xf>
    <xf numFmtId="0" fontId="1" fillId="0" borderId="1" xfId="2" applyNumberFormat="1" applyFont="1" applyFill="1" applyBorder="1" applyAlignment="1" applyProtection="1">
      <alignment vertical="center" wrapText="1"/>
    </xf>
    <xf numFmtId="0" fontId="57" fillId="0" borderId="0" xfId="1" applyFont="1" applyAlignment="1">
      <alignment vertical="center"/>
    </xf>
    <xf numFmtId="0" fontId="57" fillId="0" borderId="0" xfId="1" applyFont="1" applyAlignment="1">
      <alignment vertical="center" wrapText="1"/>
    </xf>
    <xf numFmtId="0" fontId="0" fillId="0" borderId="0" xfId="6" applyFont="1" applyAlignment="1">
      <alignment horizontal="left" vertical="top" wrapText="1" indent="1"/>
    </xf>
    <xf numFmtId="0" fontId="10" fillId="0" borderId="0" xfId="6" applyFont="1" applyAlignment="1">
      <alignment horizontal="left" vertical="top" wrapText="1" indent="1"/>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7" fillId="0" borderId="0" xfId="6" applyFont="1" applyAlignment="1">
      <alignment horizontal="left" vertical="top" wrapText="1"/>
    </xf>
    <xf numFmtId="0" fontId="17" fillId="0" borderId="26" xfId="6" applyFont="1" applyBorder="1" applyAlignment="1">
      <alignment horizontal="center" vertical="center" wrapText="1"/>
    </xf>
    <xf numFmtId="0" fontId="17" fillId="0" borderId="29" xfId="6" applyFont="1" applyBorder="1" applyAlignment="1">
      <alignment horizontal="center" vertical="center" wrapText="1"/>
    </xf>
    <xf numFmtId="0" fontId="17" fillId="0" borderId="27" xfId="6" applyFont="1" applyBorder="1" applyAlignment="1">
      <alignment horizontal="center" vertical="center" wrapText="1"/>
    </xf>
    <xf numFmtId="0" fontId="17" fillId="0" borderId="17" xfId="6" applyFont="1" applyBorder="1" applyAlignment="1">
      <alignment horizontal="center" vertical="center" wrapText="1"/>
    </xf>
    <xf numFmtId="0" fontId="17" fillId="0" borderId="16" xfId="6" applyFont="1" applyBorder="1" applyAlignment="1">
      <alignment horizontal="center" vertical="center" wrapText="1"/>
    </xf>
    <xf numFmtId="0" fontId="17" fillId="0" borderId="1" xfId="6" applyFont="1" applyBorder="1" applyAlignment="1">
      <alignment horizontal="center" vertical="center" wrapText="1"/>
    </xf>
    <xf numFmtId="0" fontId="17" fillId="0" borderId="6" xfId="6" applyFont="1" applyBorder="1" applyAlignment="1">
      <alignment horizontal="center" vertical="center" wrapText="1"/>
    </xf>
    <xf numFmtId="0" fontId="17" fillId="0" borderId="28" xfId="6" applyFont="1" applyBorder="1" applyAlignment="1">
      <alignment horizontal="center" vertical="center" wrapText="1"/>
    </xf>
    <xf numFmtId="0" fontId="17" fillId="0" borderId="53" xfId="6" applyFont="1" applyBorder="1" applyAlignment="1">
      <alignment horizontal="center" vertical="center" wrapText="1"/>
    </xf>
    <xf numFmtId="0" fontId="0" fillId="0" borderId="23" xfId="6" applyFont="1" applyBorder="1" applyAlignment="1">
      <alignment horizontal="center" vertical="center"/>
    </xf>
    <xf numFmtId="0" fontId="0" fillId="0" borderId="24" xfId="6" applyFont="1" applyBorder="1" applyAlignment="1">
      <alignment horizontal="center" vertical="center"/>
    </xf>
    <xf numFmtId="0" fontId="0" fillId="0" borderId="25" xfId="6" applyFont="1" applyBorder="1" applyAlignment="1">
      <alignment horizontal="center" vertical="center"/>
    </xf>
    <xf numFmtId="0" fontId="0" fillId="0" borderId="34" xfId="6" applyFont="1" applyBorder="1" applyAlignment="1">
      <alignment horizontal="center" vertical="center"/>
    </xf>
    <xf numFmtId="0" fontId="7" fillId="0" borderId="1" xfId="1" applyFont="1" applyBorder="1" applyAlignment="1">
      <alignment horizontal="left" vertical="center"/>
    </xf>
    <xf numFmtId="0" fontId="7" fillId="0" borderId="6" xfId="1" applyFont="1" applyBorder="1" applyAlignment="1">
      <alignment horizontal="left" vertical="center"/>
    </xf>
    <xf numFmtId="0" fontId="7" fillId="0" borderId="20" xfId="1" applyFont="1" applyBorder="1" applyAlignment="1">
      <alignment horizontal="left" vertical="center"/>
    </xf>
    <xf numFmtId="0" fontId="7" fillId="0" borderId="16" xfId="1" applyFont="1" applyBorder="1" applyAlignment="1">
      <alignment horizontal="left" vertical="center"/>
    </xf>
    <xf numFmtId="0" fontId="7" fillId="0" borderId="1" xfId="1" applyFont="1" applyBorder="1" applyAlignment="1">
      <alignment horizontal="left" vertical="center" wrapText="1"/>
    </xf>
    <xf numFmtId="0" fontId="7" fillId="0" borderId="1" xfId="1" applyFont="1" applyBorder="1" applyAlignment="1">
      <alignment horizontal="left"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1" xfId="1" applyFont="1" applyBorder="1" applyAlignment="1">
      <alignment vertical="center" textRotation="255"/>
    </xf>
    <xf numFmtId="0" fontId="7" fillId="0" borderId="1" xfId="1" applyFont="1" applyBorder="1" applyAlignment="1">
      <alignment vertical="center" wrapText="1" shrinkToFit="1"/>
    </xf>
    <xf numFmtId="0" fontId="7" fillId="0" borderId="1" xfId="1" applyFont="1" applyBorder="1" applyAlignment="1">
      <alignment vertical="center" wrapText="1"/>
    </xf>
    <xf numFmtId="0" fontId="7" fillId="0" borderId="1" xfId="1" applyFont="1" applyBorder="1" applyAlignment="1">
      <alignment vertical="center"/>
    </xf>
    <xf numFmtId="0" fontId="7" fillId="0" borderId="6" xfId="1" applyFont="1" applyBorder="1" applyAlignment="1">
      <alignment vertical="center" wrapText="1"/>
    </xf>
    <xf numFmtId="0" fontId="7" fillId="0" borderId="20" xfId="1" applyFont="1" applyBorder="1" applyAlignment="1">
      <alignment vertical="center" wrapText="1"/>
    </xf>
    <xf numFmtId="0" fontId="7" fillId="0" borderId="16" xfId="1" applyFont="1" applyBorder="1" applyAlignment="1">
      <alignment vertical="center" wrapText="1"/>
    </xf>
    <xf numFmtId="0" fontId="7" fillId="4" borderId="1" xfId="1" applyFont="1" applyFill="1" applyBorder="1" applyAlignment="1">
      <alignment vertical="center" textRotation="255"/>
    </xf>
    <xf numFmtId="0" fontId="7" fillId="0" borderId="6" xfId="1" applyFont="1" applyBorder="1" applyAlignment="1">
      <alignment horizontal="left" vertical="center" wrapText="1"/>
    </xf>
    <xf numFmtId="0" fontId="7" fillId="0" borderId="20" xfId="1" applyFont="1" applyBorder="1" applyAlignment="1">
      <alignment horizontal="left" vertical="center" wrapText="1"/>
    </xf>
    <xf numFmtId="0" fontId="7" fillId="0" borderId="16" xfId="1" applyFont="1" applyBorder="1" applyAlignment="1">
      <alignment horizontal="left" vertical="center" wrapText="1"/>
    </xf>
    <xf numFmtId="0" fontId="7" fillId="0" borderId="1" xfId="1" applyFont="1" applyBorder="1" applyAlignment="1">
      <alignment vertical="center" shrinkToFit="1"/>
    </xf>
    <xf numFmtId="0" fontId="7" fillId="0" borderId="6" xfId="1" applyFont="1" applyBorder="1" applyAlignment="1">
      <alignment vertical="center"/>
    </xf>
    <xf numFmtId="0" fontId="1" fillId="0" borderId="1" xfId="1" applyBorder="1" applyAlignment="1">
      <alignment vertical="center" wrapText="1"/>
    </xf>
    <xf numFmtId="0" fontId="10" fillId="0" borderId="1" xfId="1" applyFont="1" applyBorder="1" applyAlignment="1">
      <alignment vertical="center"/>
    </xf>
    <xf numFmtId="0" fontId="7" fillId="0" borderId="6" xfId="1" applyFont="1" applyBorder="1" applyAlignment="1">
      <alignment horizontal="left" vertical="center" shrinkToFit="1"/>
    </xf>
    <xf numFmtId="0" fontId="7" fillId="0" borderId="20" xfId="1" applyFont="1" applyBorder="1" applyAlignment="1">
      <alignment horizontal="left" vertical="center" shrinkToFit="1"/>
    </xf>
    <xf numFmtId="0" fontId="7" fillId="0" borderId="16" xfId="1" applyFont="1" applyBorder="1" applyAlignment="1">
      <alignment horizontal="left" vertical="center" shrinkToFit="1"/>
    </xf>
    <xf numFmtId="0" fontId="1" fillId="0" borderId="6" xfId="1" applyFont="1" applyBorder="1" applyAlignment="1">
      <alignment horizontal="left" vertical="center" wrapText="1"/>
    </xf>
    <xf numFmtId="0" fontId="1" fillId="0" borderId="20" xfId="1" applyFont="1" applyBorder="1" applyAlignment="1">
      <alignment horizontal="left" vertical="center" wrapText="1"/>
    </xf>
    <xf numFmtId="0" fontId="1" fillId="0" borderId="16" xfId="1" applyFont="1" applyBorder="1" applyAlignment="1">
      <alignment horizontal="left" vertical="center" wrapText="1"/>
    </xf>
    <xf numFmtId="0" fontId="7" fillId="0" borderId="6" xfId="1" applyFont="1" applyBorder="1" applyAlignment="1">
      <alignment vertical="center" shrinkToFit="1"/>
    </xf>
    <xf numFmtId="0" fontId="7" fillId="0" borderId="20" xfId="1" applyFont="1" applyBorder="1" applyAlignment="1">
      <alignment vertical="center" shrinkToFit="1"/>
    </xf>
    <xf numFmtId="0" fontId="7" fillId="0" borderId="16" xfId="1" applyFont="1" applyBorder="1" applyAlignment="1">
      <alignment vertical="center" shrinkToFit="1"/>
    </xf>
    <xf numFmtId="0" fontId="7" fillId="0" borderId="6" xfId="1" applyFont="1" applyBorder="1" applyAlignment="1">
      <alignment horizontal="center" vertical="center" textRotation="255"/>
    </xf>
    <xf numFmtId="0" fontId="7" fillId="0" borderId="20" xfId="1" applyFont="1" applyBorder="1" applyAlignment="1">
      <alignment horizontal="center" vertical="center" textRotation="255"/>
    </xf>
    <xf numFmtId="0" fontId="10" fillId="0" borderId="6" xfId="1" applyFont="1" applyBorder="1" applyAlignment="1">
      <alignment horizontal="center" vertical="center" textRotation="255"/>
    </xf>
    <xf numFmtId="0" fontId="10" fillId="0" borderId="20" xfId="1" applyFont="1" applyBorder="1" applyAlignment="1">
      <alignment horizontal="center" vertical="center" textRotation="255"/>
    </xf>
    <xf numFmtId="0" fontId="10" fillId="0" borderId="16" xfId="1" applyFont="1" applyBorder="1" applyAlignment="1">
      <alignment horizontal="center" vertical="center" textRotation="255"/>
    </xf>
    <xf numFmtId="0" fontId="52" fillId="0" borderId="6" xfId="1" applyFont="1" applyBorder="1" applyAlignment="1">
      <alignment horizontal="center" vertical="center" wrapText="1" shrinkToFit="1"/>
    </xf>
    <xf numFmtId="0" fontId="51" fillId="0" borderId="20" xfId="1" applyFont="1" applyBorder="1" applyAlignment="1">
      <alignment horizontal="center" vertical="center" wrapText="1" shrinkToFit="1"/>
    </xf>
    <xf numFmtId="0" fontId="51" fillId="0" borderId="16" xfId="1" applyFont="1" applyBorder="1" applyAlignment="1">
      <alignment horizontal="center" vertical="center" wrapText="1" shrinkToFit="1"/>
    </xf>
    <xf numFmtId="0" fontId="7" fillId="0" borderId="6" xfId="1" applyFont="1" applyBorder="1" applyAlignment="1">
      <alignment vertical="center" textRotation="255"/>
    </xf>
    <xf numFmtId="0" fontId="7" fillId="0" borderId="20" xfId="4" applyFont="1" applyBorder="1" applyAlignment="1">
      <alignment vertical="center" textRotation="255"/>
    </xf>
    <xf numFmtId="0" fontId="7" fillId="0" borderId="16" xfId="4" applyFont="1" applyBorder="1" applyAlignment="1">
      <alignment vertical="center" textRotation="255"/>
    </xf>
    <xf numFmtId="0" fontId="7" fillId="0" borderId="20" xfId="1" applyFont="1" applyBorder="1" applyAlignment="1">
      <alignment vertical="center" textRotation="255"/>
    </xf>
    <xf numFmtId="0" fontId="0" fillId="2" borderId="6" xfId="1" applyFont="1" applyFill="1" applyBorder="1" applyAlignment="1" applyProtection="1">
      <alignment horizontal="center" vertical="center"/>
      <protection locked="0"/>
    </xf>
    <xf numFmtId="0" fontId="0" fillId="2" borderId="16" xfId="1" applyFont="1" applyFill="1" applyBorder="1" applyAlignment="1" applyProtection="1">
      <alignment horizontal="center" vertical="center"/>
      <protection locked="0"/>
    </xf>
    <xf numFmtId="0" fontId="0" fillId="0" borderId="6" xfId="1" applyFont="1" applyBorder="1" applyAlignment="1">
      <alignment horizontal="center" vertical="center"/>
    </xf>
    <xf numFmtId="0" fontId="0" fillId="0" borderId="16" xfId="1" applyFont="1" applyBorder="1" applyAlignment="1">
      <alignment horizontal="center" vertical="center"/>
    </xf>
    <xf numFmtId="185" fontId="39" fillId="0" borderId="42" xfId="1" applyNumberFormat="1" applyFont="1" applyBorder="1" applyAlignment="1">
      <alignment horizontal="center" vertical="center"/>
    </xf>
    <xf numFmtId="185" fontId="39" fillId="0" borderId="43" xfId="1" applyNumberFormat="1" applyFont="1" applyBorder="1" applyAlignment="1">
      <alignment horizontal="center" vertical="center"/>
    </xf>
    <xf numFmtId="0" fontId="22" fillId="0" borderId="0" xfId="1" applyFont="1" applyAlignment="1">
      <alignment horizontal="center" vertical="center"/>
    </xf>
    <xf numFmtId="58" fontId="0" fillId="0" borderId="0" xfId="1" applyNumberFormat="1" applyFont="1" applyAlignment="1">
      <alignment horizontal="center" vertical="top"/>
    </xf>
    <xf numFmtId="58" fontId="41" fillId="0" borderId="0" xfId="1" applyNumberFormat="1" applyFont="1" applyAlignment="1">
      <alignment horizontal="center" vertical="top"/>
    </xf>
    <xf numFmtId="0" fontId="0" fillId="0" borderId="0" xfId="1" applyFont="1" applyAlignment="1">
      <alignment horizontal="distributed" vertical="center"/>
    </xf>
    <xf numFmtId="177" fontId="0" fillId="0" borderId="0" xfId="1" applyNumberFormat="1" applyFont="1" applyAlignment="1">
      <alignment horizontal="left" vertical="center" shrinkToFit="1"/>
    </xf>
    <xf numFmtId="0" fontId="0" fillId="0" borderId="0" xfId="1" applyFont="1" applyAlignment="1">
      <alignment horizontal="distributed" vertical="center" wrapText="1"/>
    </xf>
    <xf numFmtId="0" fontId="0" fillId="0" borderId="0" xfId="1" applyFont="1" applyAlignment="1">
      <alignment horizontal="left"/>
    </xf>
    <xf numFmtId="0" fontId="0" fillId="2" borderId="1" xfId="1" applyFont="1" applyFill="1" applyBorder="1" applyAlignment="1" applyProtection="1">
      <alignment horizontal="left" vertical="center" wrapText="1"/>
      <protection locked="0"/>
    </xf>
    <xf numFmtId="0" fontId="0" fillId="2" borderId="1" xfId="1" applyFont="1" applyFill="1" applyBorder="1" applyAlignment="1" applyProtection="1">
      <alignment horizontal="center" vertical="center" shrinkToFit="1"/>
      <protection locked="0"/>
    </xf>
    <xf numFmtId="0" fontId="0" fillId="0" borderId="1" xfId="1" applyFont="1" applyBorder="1" applyAlignment="1">
      <alignment horizontal="center" vertical="center" shrinkToFit="1"/>
    </xf>
    <xf numFmtId="0" fontId="0" fillId="2" borderId="7" xfId="1" applyFont="1" applyFill="1" applyBorder="1" applyAlignment="1" applyProtection="1">
      <alignment horizontal="left" vertical="center" wrapText="1" shrinkToFit="1"/>
      <protection locked="0"/>
    </xf>
    <xf numFmtId="0" fontId="0" fillId="2" borderId="31" xfId="1" applyFont="1" applyFill="1" applyBorder="1" applyAlignment="1" applyProtection="1">
      <alignment horizontal="left" vertical="center" wrapText="1" shrinkToFit="1"/>
      <protection locked="0"/>
    </xf>
    <xf numFmtId="0" fontId="0" fillId="2" borderId="9" xfId="1" applyFont="1" applyFill="1" applyBorder="1" applyAlignment="1" applyProtection="1">
      <alignment horizontal="left" vertical="center" wrapText="1" shrinkToFit="1"/>
      <protection locked="0"/>
    </xf>
    <xf numFmtId="0" fontId="0" fillId="2" borderId="17" xfId="1" applyFont="1" applyFill="1" applyBorder="1" applyAlignment="1" applyProtection="1">
      <alignment horizontal="left" vertical="center" wrapText="1" shrinkToFit="1"/>
      <protection locked="0"/>
    </xf>
    <xf numFmtId="0" fontId="0" fillId="2" borderId="22" xfId="1" applyFont="1" applyFill="1" applyBorder="1" applyAlignment="1" applyProtection="1">
      <alignment horizontal="left" vertical="center" wrapText="1" shrinkToFit="1"/>
      <protection locked="0"/>
    </xf>
    <xf numFmtId="0" fontId="0" fillId="2" borderId="19" xfId="1" applyFont="1" applyFill="1" applyBorder="1" applyAlignment="1" applyProtection="1">
      <alignment horizontal="left" vertical="center" wrapText="1" shrinkToFit="1"/>
      <protection locked="0"/>
    </xf>
    <xf numFmtId="0" fontId="22" fillId="0" borderId="0" xfId="1" applyFont="1" applyAlignment="1">
      <alignment horizontal="center"/>
    </xf>
    <xf numFmtId="58" fontId="10" fillId="0" borderId="0" xfId="1" applyNumberFormat="1" applyFont="1" applyAlignment="1">
      <alignment horizontal="distributed" vertical="center"/>
    </xf>
    <xf numFmtId="0" fontId="1" fillId="0" borderId="7" xfId="1" applyBorder="1" applyAlignment="1">
      <alignment horizontal="center" vertical="center"/>
    </xf>
    <xf numFmtId="0" fontId="1" fillId="0" borderId="31" xfId="1" applyBorder="1" applyAlignment="1">
      <alignment horizontal="center" vertical="center"/>
    </xf>
    <xf numFmtId="0" fontId="1" fillId="0" borderId="9" xfId="1" applyBorder="1" applyAlignment="1">
      <alignment horizontal="center" vertical="center"/>
    </xf>
    <xf numFmtId="0" fontId="1" fillId="0" borderId="17" xfId="1" applyBorder="1" applyAlignment="1">
      <alignment horizontal="center" vertical="center"/>
    </xf>
    <xf numFmtId="0" fontId="1" fillId="0" borderId="22" xfId="1" applyBorder="1" applyAlignment="1">
      <alignment horizontal="center" vertical="center"/>
    </xf>
    <xf numFmtId="0" fontId="1" fillId="0" borderId="19" xfId="1" applyBorder="1" applyAlignment="1">
      <alignment horizontal="center" vertical="center"/>
    </xf>
    <xf numFmtId="0" fontId="0" fillId="0" borderId="0" xfId="1" applyFont="1" applyAlignment="1">
      <alignment horizontal="center" vertical="center"/>
    </xf>
    <xf numFmtId="0" fontId="1" fillId="0" borderId="0" xfId="1" applyAlignment="1">
      <alignment horizontal="center" vertical="center"/>
    </xf>
    <xf numFmtId="0" fontId="0" fillId="0" borderId="17" xfId="1" applyFont="1" applyBorder="1" applyAlignment="1">
      <alignment horizontal="left" vertical="center"/>
    </xf>
    <xf numFmtId="0" fontId="0" fillId="0" borderId="22" xfId="1" applyFont="1" applyBorder="1" applyAlignment="1">
      <alignment horizontal="left" vertical="center"/>
    </xf>
    <xf numFmtId="0" fontId="0" fillId="0" borderId="19" xfId="1" applyFont="1" applyBorder="1" applyAlignment="1">
      <alignment horizontal="left" vertical="center"/>
    </xf>
    <xf numFmtId="0" fontId="0" fillId="0" borderId="1" xfId="1" applyFont="1" applyBorder="1" applyAlignment="1">
      <alignment horizontal="left" vertical="center" wrapText="1"/>
    </xf>
    <xf numFmtId="0" fontId="0" fillId="0" borderId="1" xfId="1" applyFont="1" applyBorder="1" applyAlignment="1">
      <alignment horizontal="center" vertical="center"/>
    </xf>
    <xf numFmtId="177" fontId="0" fillId="0" borderId="1" xfId="1" applyNumberFormat="1" applyFont="1" applyBorder="1" applyAlignment="1">
      <alignment horizontal="center" vertical="center" shrinkToFit="1"/>
    </xf>
    <xf numFmtId="0" fontId="0" fillId="0" borderId="7" xfId="1" applyFont="1" applyBorder="1" applyAlignment="1">
      <alignment horizontal="left" vertical="center" shrinkToFit="1"/>
    </xf>
    <xf numFmtId="0" fontId="0" fillId="0" borderId="31" xfId="1" applyFont="1" applyBorder="1" applyAlignment="1">
      <alignment horizontal="left" vertical="center" shrinkToFit="1"/>
    </xf>
    <xf numFmtId="0" fontId="0" fillId="0" borderId="9" xfId="1" applyFont="1" applyBorder="1" applyAlignment="1">
      <alignment horizontal="left" vertical="center" shrinkToFit="1"/>
    </xf>
    <xf numFmtId="0" fontId="0" fillId="0" borderId="2" xfId="1" applyFont="1" applyBorder="1" applyAlignment="1">
      <alignment horizontal="center" vertical="center"/>
    </xf>
    <xf numFmtId="0" fontId="0" fillId="0" borderId="34" xfId="1" applyFont="1" applyBorder="1" applyAlignment="1">
      <alignment horizontal="center" vertical="center"/>
    </xf>
    <xf numFmtId="0" fontId="0" fillId="0" borderId="1" xfId="1" applyFont="1" applyBorder="1" applyAlignment="1">
      <alignment horizontal="center" vertical="center" textRotation="255"/>
    </xf>
    <xf numFmtId="0" fontId="0" fillId="0" borderId="6" xfId="1" applyFont="1" applyBorder="1" applyAlignment="1">
      <alignment horizontal="center" vertical="center" textRotation="255"/>
    </xf>
    <xf numFmtId="0" fontId="0" fillId="0" borderId="6" xfId="1" applyFont="1" applyBorder="1" applyAlignment="1">
      <alignment horizontal="center" vertical="center" shrinkToFit="1"/>
    </xf>
    <xf numFmtId="182" fontId="0" fillId="2" borderId="6" xfId="1" applyNumberFormat="1" applyFont="1" applyFill="1" applyBorder="1" applyAlignment="1" applyProtection="1">
      <alignment horizontal="center" vertical="center"/>
      <protection locked="0"/>
    </xf>
    <xf numFmtId="182" fontId="0" fillId="2" borderId="16"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34" xfId="1" applyFont="1" applyBorder="1" applyAlignment="1">
      <alignment horizontal="left" vertical="center"/>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3" xfId="1" applyFont="1" applyBorder="1" applyAlignment="1">
      <alignment horizontal="center" vertical="center"/>
    </xf>
    <xf numFmtId="0" fontId="0" fillId="0" borderId="2" xfId="1" applyFont="1" applyBorder="1" applyAlignment="1">
      <alignment horizontal="left" vertical="center" shrinkToFit="1"/>
    </xf>
    <xf numFmtId="0" fontId="0" fillId="0" borderId="34" xfId="1" applyFont="1" applyBorder="1" applyAlignment="1">
      <alignment horizontal="left" vertical="center" shrinkToFit="1"/>
    </xf>
    <xf numFmtId="0" fontId="0" fillId="0" borderId="7" xfId="1" applyFont="1" applyBorder="1" applyAlignment="1">
      <alignment horizontal="left" vertical="center" wrapText="1"/>
    </xf>
    <xf numFmtId="0" fontId="0" fillId="0" borderId="17" xfId="1" applyFont="1" applyBorder="1" applyAlignment="1">
      <alignment horizontal="left" vertical="center" wrapText="1"/>
    </xf>
    <xf numFmtId="0" fontId="0" fillId="0" borderId="20" xfId="1" applyFont="1" applyBorder="1" applyAlignment="1">
      <alignment horizontal="center" vertical="center" textRotation="255"/>
    </xf>
    <xf numFmtId="0" fontId="0" fillId="0" borderId="16"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31" xfId="1" applyFont="1" applyBorder="1" applyAlignment="1">
      <alignment horizontal="left" vertical="center" wrapText="1"/>
    </xf>
    <xf numFmtId="0" fontId="0" fillId="0" borderId="27" xfId="1" applyFont="1" applyBorder="1" applyAlignment="1">
      <alignment horizontal="left" vertical="center" wrapText="1"/>
    </xf>
    <xf numFmtId="0" fontId="0" fillId="0" borderId="0" xfId="1" applyFont="1" applyAlignment="1">
      <alignment horizontal="left" vertical="center" wrapText="1"/>
    </xf>
    <xf numFmtId="0" fontId="0" fillId="0" borderId="22" xfId="1" applyFont="1" applyBorder="1" applyAlignment="1">
      <alignment horizontal="left" vertical="center" wrapText="1"/>
    </xf>
    <xf numFmtId="182" fontId="0" fillId="2" borderId="7" xfId="1" applyNumberFormat="1" applyFont="1" applyFill="1" applyBorder="1" applyAlignment="1" applyProtection="1">
      <alignment horizontal="center" vertical="center"/>
      <protection locked="0"/>
    </xf>
    <xf numFmtId="182" fontId="0" fillId="2" borderId="9" xfId="1" applyNumberFormat="1" applyFont="1" applyFill="1" applyBorder="1" applyAlignment="1" applyProtection="1">
      <alignment horizontal="center" vertical="center"/>
      <protection locked="0"/>
    </xf>
    <xf numFmtId="182" fontId="0" fillId="2" borderId="27" xfId="1" applyNumberFormat="1" applyFont="1" applyFill="1" applyBorder="1" applyAlignment="1" applyProtection="1">
      <alignment horizontal="center" vertical="center"/>
      <protection locked="0"/>
    </xf>
    <xf numFmtId="182" fontId="0" fillId="2" borderId="32" xfId="1" applyNumberFormat="1" applyFont="1" applyFill="1" applyBorder="1" applyAlignment="1" applyProtection="1">
      <alignment horizontal="center" vertical="center"/>
      <protection locked="0"/>
    </xf>
    <xf numFmtId="182" fontId="0" fillId="2" borderId="17" xfId="1" applyNumberFormat="1" applyFont="1" applyFill="1" applyBorder="1" applyAlignment="1" applyProtection="1">
      <alignment horizontal="center" vertical="center"/>
      <protection locked="0"/>
    </xf>
    <xf numFmtId="182" fontId="0" fillId="2" borderId="19"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34" xfId="1" applyFont="1" applyBorder="1" applyAlignment="1">
      <alignment horizontal="left" vertical="center" wrapText="1"/>
    </xf>
    <xf numFmtId="0" fontId="7" fillId="0" borderId="0" xfId="1" applyFont="1" applyAlignment="1">
      <alignment horizontal="distributed" vertical="center"/>
    </xf>
    <xf numFmtId="181" fontId="0" fillId="0" borderId="17" xfId="1" applyNumberFormat="1" applyFont="1" applyBorder="1" applyAlignment="1">
      <alignment horizontal="center" vertical="center"/>
    </xf>
    <xf numFmtId="181" fontId="0" fillId="0" borderId="22" xfId="1" applyNumberFormat="1" applyFont="1" applyBorder="1" applyAlignment="1">
      <alignment horizontal="center" vertical="center"/>
    </xf>
    <xf numFmtId="181" fontId="0" fillId="0" borderId="19" xfId="1" applyNumberFormat="1" applyFont="1" applyBorder="1" applyAlignment="1">
      <alignment horizontal="center" vertical="center"/>
    </xf>
    <xf numFmtId="181" fontId="0" fillId="0" borderId="27" xfId="1" applyNumberFormat="1" applyFont="1" applyBorder="1" applyAlignment="1">
      <alignment horizontal="center" vertical="center" wrapText="1"/>
    </xf>
    <xf numFmtId="181" fontId="0" fillId="0" borderId="32"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0" fontId="0" fillId="0" borderId="2" xfId="1" applyFont="1" applyBorder="1" applyAlignment="1">
      <alignment horizontal="center" vertical="center" shrinkToFit="1"/>
    </xf>
    <xf numFmtId="0" fontId="0" fillId="0" borderId="34" xfId="1" applyFont="1" applyBorder="1" applyAlignment="1">
      <alignment horizontal="center" vertical="center" shrinkToFit="1"/>
    </xf>
    <xf numFmtId="0" fontId="0" fillId="0" borderId="3" xfId="1" applyFont="1" applyBorder="1" applyAlignment="1">
      <alignment horizontal="center" vertical="center" shrinkToFi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181" fontId="0" fillId="0" borderId="78" xfId="1" applyNumberFormat="1" applyFont="1" applyBorder="1" applyAlignment="1">
      <alignment horizontal="center" vertical="center"/>
    </xf>
    <xf numFmtId="181" fontId="0" fillId="0" borderId="103" xfId="1" applyNumberFormat="1" applyFont="1" applyBorder="1" applyAlignment="1">
      <alignment horizontal="center" vertical="center"/>
    </xf>
    <xf numFmtId="181" fontId="0" fillId="0" borderId="104" xfId="1" applyNumberFormat="1" applyFont="1" applyBorder="1" applyAlignment="1">
      <alignment horizontal="center" vertical="center"/>
    </xf>
    <xf numFmtId="0" fontId="0" fillId="0" borderId="0" xfId="1" applyFont="1" applyAlignment="1">
      <alignment horizontal="distributed" vertical="center" shrinkToFit="1"/>
    </xf>
    <xf numFmtId="0" fontId="0" fillId="0" borderId="7" xfId="1" applyFont="1" applyBorder="1" applyAlignment="1">
      <alignment horizontal="center" vertical="center"/>
    </xf>
    <xf numFmtId="0" fontId="0" fillId="0" borderId="9" xfId="1" applyFont="1" applyBorder="1" applyAlignment="1">
      <alignment horizontal="center" vertical="center"/>
    </xf>
    <xf numFmtId="181" fontId="0" fillId="0" borderId="27"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49" fontId="10" fillId="0" borderId="0" xfId="1" applyNumberFormat="1" applyFont="1" applyAlignment="1">
      <alignment horizontal="center" shrinkToFit="1"/>
    </xf>
    <xf numFmtId="0" fontId="10" fillId="0" borderId="0" xfId="4" applyFont="1" applyAlignment="1">
      <alignment horizontal="center" vertical="center" shrinkToFit="1"/>
    </xf>
    <xf numFmtId="0" fontId="0" fillId="0" borderId="0" xfId="1" applyFont="1" applyAlignment="1">
      <alignment horizontal="left" vertical="center" shrinkToFit="1"/>
    </xf>
    <xf numFmtId="0" fontId="65" fillId="0" borderId="0" xfId="1" applyFont="1" applyAlignment="1">
      <alignment horizontal="left" vertical="center" shrinkToFit="1"/>
    </xf>
    <xf numFmtId="0" fontId="66" fillId="0" borderId="0" xfId="1" applyFont="1" applyAlignment="1">
      <alignment horizontal="left" vertical="center" shrinkToFit="1"/>
    </xf>
    <xf numFmtId="0" fontId="54" fillId="0" borderId="6" xfId="1" applyFont="1" applyBorder="1" applyAlignment="1">
      <alignment horizontal="left" vertical="center" wrapText="1" shrinkToFit="1"/>
    </xf>
    <xf numFmtId="0" fontId="55" fillId="0" borderId="6" xfId="1" applyFont="1" applyBorder="1" applyAlignment="1">
      <alignment horizontal="left" vertical="center" shrinkToFit="1"/>
    </xf>
    <xf numFmtId="0" fontId="55" fillId="0" borderId="16" xfId="1" applyFont="1" applyBorder="1" applyAlignment="1">
      <alignment horizontal="left" vertical="center" shrinkToFit="1"/>
    </xf>
    <xf numFmtId="0" fontId="0" fillId="0" borderId="3" xfId="1" applyFont="1" applyBorder="1" applyAlignment="1">
      <alignment horizontal="distributed" vertical="center"/>
    </xf>
    <xf numFmtId="0" fontId="0" fillId="0" borderId="1"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10" fillId="0" borderId="3" xfId="1" applyFont="1" applyBorder="1" applyAlignment="1">
      <alignment horizontal="distributed" vertical="center"/>
    </xf>
    <xf numFmtId="0" fontId="10" fillId="0" borderId="1" xfId="1" applyFont="1" applyBorder="1" applyAlignment="1">
      <alignment horizontal="distributed" vertical="center"/>
    </xf>
    <xf numFmtId="0" fontId="0" fillId="2" borderId="27"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32" xfId="1" applyFont="1" applyFill="1" applyBorder="1" applyAlignment="1" applyProtection="1">
      <alignment horizontal="left" vertical="center"/>
      <protection locked="0"/>
    </xf>
    <xf numFmtId="0" fontId="0" fillId="2" borderId="17" xfId="1" applyFont="1" applyFill="1" applyBorder="1" applyAlignment="1" applyProtection="1">
      <alignment horizontal="left" vertical="center"/>
      <protection locked="0"/>
    </xf>
    <xf numFmtId="0" fontId="0" fillId="2" borderId="22" xfId="1" applyFont="1" applyFill="1" applyBorder="1" applyAlignment="1" applyProtection="1">
      <alignment horizontal="left" vertical="center"/>
      <protection locked="0"/>
    </xf>
    <xf numFmtId="0" fontId="0" fillId="2" borderId="19" xfId="1" applyFont="1" applyFill="1" applyBorder="1" applyAlignment="1" applyProtection="1">
      <alignment horizontal="left" vertical="center"/>
      <protection locked="0"/>
    </xf>
    <xf numFmtId="0" fontId="0" fillId="0" borderId="180" xfId="1" applyFont="1" applyBorder="1" applyAlignment="1">
      <alignment horizontal="center" vertical="center" shrinkToFit="1"/>
    </xf>
    <xf numFmtId="0" fontId="0" fillId="0" borderId="182" xfId="1" applyFont="1" applyBorder="1" applyAlignment="1">
      <alignment horizontal="center" vertical="center" shrinkToFit="1"/>
    </xf>
    <xf numFmtId="0" fontId="0" fillId="2" borderId="20" xfId="1" applyFont="1" applyFill="1" applyBorder="1" applyAlignment="1" applyProtection="1">
      <alignment horizontal="center" vertical="center"/>
      <protection locked="0"/>
    </xf>
    <xf numFmtId="0" fontId="0" fillId="0" borderId="20" xfId="1" applyFont="1" applyBorder="1" applyAlignment="1">
      <alignment horizontal="center" vertical="center"/>
    </xf>
    <xf numFmtId="0" fontId="0" fillId="0" borderId="19" xfId="1" applyFont="1" applyBorder="1" applyAlignment="1">
      <alignment horizontal="distributed" vertical="center"/>
    </xf>
    <xf numFmtId="0" fontId="0" fillId="0" borderId="16" xfId="1" applyFont="1" applyBorder="1" applyAlignment="1">
      <alignment horizontal="distributed" vertical="center"/>
    </xf>
    <xf numFmtId="38" fontId="0" fillId="2" borderId="27" xfId="3" applyFont="1" applyFill="1" applyBorder="1" applyAlignment="1" applyProtection="1">
      <alignment horizontal="center" vertical="center"/>
      <protection locked="0"/>
    </xf>
    <xf numFmtId="38" fontId="0" fillId="2" borderId="32" xfId="3" applyFont="1" applyFill="1" applyBorder="1" applyAlignment="1" applyProtection="1">
      <alignment horizontal="center" vertical="center"/>
      <protection locked="0"/>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41" xfId="1" applyFont="1" applyBorder="1" applyAlignment="1">
      <alignment horizontal="center"/>
    </xf>
    <xf numFmtId="0" fontId="0" fillId="0" borderId="24" xfId="1" applyFont="1" applyBorder="1" applyAlignment="1">
      <alignment horizontal="center"/>
    </xf>
    <xf numFmtId="0" fontId="0" fillId="0" borderId="25" xfId="1" applyFont="1" applyBorder="1" applyAlignment="1">
      <alignment horizontal="center"/>
    </xf>
    <xf numFmtId="0" fontId="17" fillId="0" borderId="55" xfId="1" applyFont="1" applyBorder="1" applyAlignment="1">
      <alignment horizontal="distributed" vertical="center" wrapText="1"/>
    </xf>
    <xf numFmtId="0" fontId="17" fillId="0" borderId="185" xfId="1" applyFont="1" applyBorder="1" applyAlignment="1">
      <alignment horizontal="distributed" vertical="center" wrapText="1"/>
    </xf>
    <xf numFmtId="0" fontId="0" fillId="0" borderId="56"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56" xfId="1" applyFont="1" applyBorder="1" applyAlignment="1">
      <alignment horizontal="center" vertical="center"/>
    </xf>
    <xf numFmtId="0" fontId="0" fillId="0" borderId="47" xfId="1" applyFont="1" applyBorder="1" applyAlignment="1">
      <alignment horizontal="center" vertical="center"/>
    </xf>
    <xf numFmtId="0" fontId="0" fillId="0" borderId="45" xfId="1" applyFont="1" applyBorder="1" applyAlignment="1">
      <alignment horizontal="center" vertical="center"/>
    </xf>
    <xf numFmtId="0" fontId="0" fillId="0" borderId="180" xfId="1" applyFont="1" applyBorder="1" applyAlignment="1">
      <alignment horizontal="center" vertical="center"/>
    </xf>
    <xf numFmtId="0" fontId="0" fillId="0" borderId="178" xfId="1" applyFont="1" applyBorder="1" applyAlignment="1">
      <alignment horizontal="center" vertical="center"/>
    </xf>
    <xf numFmtId="0" fontId="0" fillId="0" borderId="182" xfId="1" applyFont="1" applyBorder="1" applyAlignment="1">
      <alignment horizontal="center" vertical="center"/>
    </xf>
    <xf numFmtId="0" fontId="0" fillId="0" borderId="56" xfId="1" applyFont="1" applyBorder="1" applyAlignment="1">
      <alignment horizontal="center" vertical="center" wrapText="1" shrinkToFit="1"/>
    </xf>
    <xf numFmtId="0" fontId="0" fillId="0" borderId="45" xfId="1" applyFont="1" applyBorder="1" applyAlignment="1">
      <alignment horizontal="center" vertical="center" shrinkToFit="1"/>
    </xf>
    <xf numFmtId="0" fontId="0" fillId="0" borderId="64" xfId="1" applyFont="1" applyBorder="1" applyAlignment="1">
      <alignment horizontal="center" vertical="center" wrapText="1"/>
    </xf>
    <xf numFmtId="0" fontId="0" fillId="0" borderId="179" xfId="1" applyFont="1" applyBorder="1" applyAlignment="1">
      <alignment horizontal="center" vertical="center" wrapText="1"/>
    </xf>
    <xf numFmtId="0" fontId="0" fillId="0" borderId="48" xfId="1" applyFont="1" applyBorder="1" applyAlignment="1">
      <alignment horizontal="center" vertical="center"/>
    </xf>
    <xf numFmtId="0" fontId="0" fillId="0" borderId="181" xfId="1" applyFont="1" applyBorder="1" applyAlignment="1">
      <alignment horizontal="center" vertical="center"/>
    </xf>
    <xf numFmtId="0" fontId="0" fillId="0" borderId="44" xfId="1" applyFont="1" applyBorder="1" applyAlignment="1">
      <alignment horizontal="center" vertical="center" wrapText="1"/>
    </xf>
    <xf numFmtId="0" fontId="0" fillId="0" borderId="47" xfId="1" applyFont="1" applyBorder="1" applyAlignment="1">
      <alignment horizontal="center" vertical="center" wrapText="1"/>
    </xf>
    <xf numFmtId="0" fontId="0" fillId="0" borderId="48"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64" xfId="1" applyFont="1" applyBorder="1" applyAlignment="1">
      <alignment horizontal="center" vertical="center"/>
    </xf>
    <xf numFmtId="0" fontId="0" fillId="0" borderId="42" xfId="1" applyFont="1" applyBorder="1" applyAlignment="1">
      <alignment horizontal="center" vertical="center" shrinkToFit="1"/>
    </xf>
    <xf numFmtId="0" fontId="0" fillId="0" borderId="41" xfId="1" applyFont="1" applyBorder="1" applyAlignment="1">
      <alignment horizontal="center" vertical="center" shrinkToFit="1"/>
    </xf>
    <xf numFmtId="0" fontId="0" fillId="0" borderId="24" xfId="1" applyFont="1" applyBorder="1" applyAlignment="1">
      <alignment horizontal="center" vertical="center"/>
    </xf>
    <xf numFmtId="0" fontId="0" fillId="0" borderId="98" xfId="1" applyFont="1" applyBorder="1" applyAlignment="1">
      <alignment horizontal="distributed" vertical="center"/>
    </xf>
    <xf numFmtId="0" fontId="0" fillId="0" borderId="6" xfId="1" applyFont="1" applyBorder="1" applyAlignment="1">
      <alignment horizontal="distributed" vertical="center"/>
    </xf>
    <xf numFmtId="38" fontId="0" fillId="0" borderId="36" xfId="1" applyNumberFormat="1" applyFont="1" applyBorder="1" applyAlignment="1">
      <alignment horizontal="right" vertical="center" shrinkToFit="1"/>
    </xf>
    <xf numFmtId="38" fontId="0" fillId="0" borderId="70" xfId="1" applyNumberFormat="1" applyFont="1" applyBorder="1" applyAlignment="1">
      <alignment horizontal="right" vertical="center" shrinkToFit="1"/>
    </xf>
    <xf numFmtId="0" fontId="0" fillId="0" borderId="63" xfId="1" applyFont="1" applyBorder="1" applyAlignment="1">
      <alignment vertical="center" shrinkToFit="1"/>
    </xf>
    <xf numFmtId="0" fontId="0" fillId="0" borderId="36" xfId="1" applyFont="1" applyBorder="1" applyAlignment="1">
      <alignment horizontal="center" vertical="center"/>
    </xf>
    <xf numFmtId="0" fontId="0" fillId="0" borderId="70" xfId="1" applyFont="1" applyBorder="1" applyAlignment="1">
      <alignment horizontal="center" vertical="center"/>
    </xf>
    <xf numFmtId="0" fontId="0" fillId="0" borderId="95" xfId="1" applyFont="1" applyBorder="1" applyAlignment="1">
      <alignment horizontal="center" vertical="center"/>
    </xf>
    <xf numFmtId="0" fontId="0" fillId="0" borderId="73" xfId="1" applyFont="1" applyBorder="1" applyAlignment="1">
      <alignment horizontal="center" vertical="center"/>
    </xf>
    <xf numFmtId="0" fontId="0" fillId="0" borderId="29" xfId="1" applyFont="1" applyBorder="1" applyAlignment="1">
      <alignment horizontal="distributed"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57" xfId="1" applyFont="1" applyBorder="1" applyAlignment="1">
      <alignment horizontal="distributed" vertical="center"/>
    </xf>
    <xf numFmtId="0" fontId="0" fillId="0" borderId="46" xfId="1" applyFont="1" applyBorder="1" applyAlignment="1">
      <alignment horizontal="distributed" vertical="center"/>
    </xf>
    <xf numFmtId="0" fontId="0" fillId="0" borderId="46" xfId="1" applyFont="1" applyBorder="1" applyAlignment="1">
      <alignment horizontal="center" vertical="center"/>
    </xf>
    <xf numFmtId="0" fontId="0" fillId="0" borderId="96" xfId="1" applyFont="1" applyBorder="1" applyAlignment="1">
      <alignment horizontal="distributed" vertical="center"/>
    </xf>
    <xf numFmtId="0" fontId="0" fillId="0" borderId="86" xfId="1" applyFont="1" applyBorder="1" applyAlignment="1">
      <alignment horizontal="distributed" vertical="center"/>
    </xf>
    <xf numFmtId="0" fontId="0" fillId="0" borderId="94" xfId="1" applyFont="1" applyBorder="1" applyAlignment="1">
      <alignment horizontal="distributed" vertical="center"/>
    </xf>
    <xf numFmtId="0" fontId="0" fillId="0" borderId="6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1" fillId="0" borderId="34" xfId="4" applyBorder="1">
      <alignment vertical="center"/>
    </xf>
    <xf numFmtId="0" fontId="1" fillId="0" borderId="92" xfId="4" applyBorder="1">
      <alignment vertical="center"/>
    </xf>
    <xf numFmtId="0" fontId="0" fillId="0" borderId="30" xfId="1" applyFont="1" applyBorder="1" applyAlignment="1">
      <alignment horizontal="center" vertical="center"/>
    </xf>
    <xf numFmtId="0" fontId="0" fillId="0" borderId="62" xfId="1" applyFont="1" applyBorder="1" applyAlignment="1">
      <alignment horizontal="distributed" vertical="center"/>
    </xf>
    <xf numFmtId="0" fontId="1" fillId="0" borderId="70" xfId="4" applyBorder="1">
      <alignment vertical="center"/>
    </xf>
    <xf numFmtId="0" fontId="1" fillId="0" borderId="93" xfId="4" applyBorder="1">
      <alignment vertical="center"/>
    </xf>
    <xf numFmtId="0" fontId="0" fillId="0" borderId="63" xfId="1" applyFont="1" applyBorder="1" applyAlignment="1">
      <alignment horizontal="center" vertical="center"/>
    </xf>
    <xf numFmtId="0" fontId="0" fillId="0" borderId="37" xfId="1" applyFont="1" applyBorder="1" applyAlignment="1">
      <alignment horizontal="center" vertical="center"/>
    </xf>
    <xf numFmtId="0" fontId="0" fillId="0" borderId="6" xfId="1" applyFont="1" applyBorder="1" applyAlignment="1">
      <alignment horizontal="center"/>
    </xf>
    <xf numFmtId="0" fontId="0" fillId="0" borderId="53" xfId="1" applyFont="1" applyBorder="1" applyAlignment="1">
      <alignment horizontal="center"/>
    </xf>
    <xf numFmtId="0" fontId="0" fillId="0" borderId="17" xfId="1" applyFont="1" applyBorder="1" applyAlignment="1">
      <alignment horizontal="center" vertical="center"/>
    </xf>
    <xf numFmtId="0" fontId="0" fillId="0" borderId="19" xfId="1" applyFont="1" applyBorder="1" applyAlignment="1">
      <alignment horizontal="center" vertical="center"/>
    </xf>
    <xf numFmtId="0" fontId="0" fillId="0" borderId="78" xfId="1" applyFont="1" applyBorder="1" applyAlignment="1">
      <alignment horizontal="center" vertical="center" wrapText="1"/>
    </xf>
    <xf numFmtId="0" fontId="0" fillId="0" borderId="87" xfId="1" applyFont="1" applyBorder="1" applyAlignment="1">
      <alignment horizontal="center" vertical="center" wrapText="1"/>
    </xf>
    <xf numFmtId="0" fontId="0" fillId="0" borderId="16" xfId="1" applyFont="1" applyBorder="1" applyAlignment="1">
      <alignment horizontal="center" vertical="center" wrapText="1"/>
    </xf>
    <xf numFmtId="0" fontId="0" fillId="0" borderId="17" xfId="1" applyFont="1" applyBorder="1" applyAlignment="1">
      <alignment horizontal="center" vertical="center" wrapText="1"/>
    </xf>
    <xf numFmtId="0" fontId="0" fillId="0" borderId="88" xfId="1" applyFont="1" applyBorder="1" applyAlignment="1">
      <alignment horizontal="center" vertical="center" wrapText="1"/>
    </xf>
    <xf numFmtId="0" fontId="0" fillId="0" borderId="89"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1" xfId="1" applyFont="1" applyBorder="1" applyAlignment="1">
      <alignment horizontal="center" vertical="center"/>
    </xf>
    <xf numFmtId="177" fontId="0" fillId="0" borderId="1" xfId="1" applyNumberFormat="1" applyFont="1" applyBorder="1" applyAlignment="1">
      <alignment horizontal="center"/>
    </xf>
    <xf numFmtId="0" fontId="0" fillId="0" borderId="77" xfId="1" applyFont="1" applyBorder="1" applyAlignment="1">
      <alignment horizontal="center" vertical="center" wrapText="1"/>
    </xf>
    <xf numFmtId="0" fontId="0" fillId="0" borderId="47" xfId="1" applyFont="1" applyBorder="1" applyAlignment="1">
      <alignment horizontal="left" vertical="center" wrapText="1"/>
    </xf>
    <xf numFmtId="0" fontId="1" fillId="0" borderId="47" xfId="4" applyBorder="1">
      <alignment vertical="center"/>
    </xf>
    <xf numFmtId="0" fontId="1" fillId="0" borderId="48" xfId="4" applyBorder="1">
      <alignment vertical="center"/>
    </xf>
    <xf numFmtId="0" fontId="0" fillId="0" borderId="76" xfId="1" applyFont="1" applyBorder="1" applyAlignment="1">
      <alignment horizontal="distributed" vertical="center"/>
    </xf>
    <xf numFmtId="0" fontId="0" fillId="0" borderId="77" xfId="1" applyFont="1" applyBorder="1" applyAlignment="1">
      <alignment horizontal="distributed" vertical="center"/>
    </xf>
    <xf numFmtId="0" fontId="0" fillId="0" borderId="77" xfId="1" applyFont="1" applyBorder="1" applyAlignment="1">
      <alignment horizontal="left" wrapText="1"/>
    </xf>
    <xf numFmtId="0" fontId="0" fillId="0" borderId="78" xfId="1" applyFont="1" applyBorder="1" applyAlignment="1">
      <alignment horizontal="left" wrapText="1"/>
    </xf>
    <xf numFmtId="0" fontId="0" fillId="0" borderId="79" xfId="1" applyFont="1" applyBorder="1" applyAlignment="1">
      <alignment horizontal="distributed" vertical="center"/>
    </xf>
    <xf numFmtId="0" fontId="0" fillId="0" borderId="77" xfId="1" applyFont="1" applyBorder="1" applyAlignment="1">
      <alignment horizontal="left" vertical="center" wrapText="1"/>
    </xf>
    <xf numFmtId="0" fontId="0" fillId="0" borderId="80" xfId="1" applyFont="1" applyBorder="1" applyAlignment="1">
      <alignment horizontal="left" vertical="center" wrapText="1"/>
    </xf>
    <xf numFmtId="0" fontId="0" fillId="0" borderId="26" xfId="1" applyFont="1" applyBorder="1" applyAlignment="1">
      <alignment horizontal="distributed" vertical="center"/>
    </xf>
    <xf numFmtId="0" fontId="0" fillId="0" borderId="81" xfId="1" applyFont="1" applyBorder="1" applyAlignment="1">
      <alignment horizontal="left" vertical="center" wrapText="1"/>
    </xf>
    <xf numFmtId="0" fontId="0" fillId="0" borderId="82" xfId="1" applyFont="1" applyBorder="1" applyAlignment="1">
      <alignment horizontal="left" vertical="center" wrapText="1"/>
    </xf>
    <xf numFmtId="0" fontId="0" fillId="0" borderId="83" xfId="1" applyFont="1" applyBorder="1" applyAlignment="1">
      <alignment horizontal="left" vertical="center" wrapText="1"/>
    </xf>
    <xf numFmtId="0" fontId="0" fillId="0" borderId="85" xfId="1" applyFont="1" applyBorder="1" applyAlignment="1">
      <alignment horizontal="left" vertical="center" wrapText="1"/>
    </xf>
    <xf numFmtId="0" fontId="0" fillId="0" borderId="84" xfId="1" applyFont="1" applyBorder="1" applyAlignment="1">
      <alignment horizontal="distributed" vertical="center"/>
    </xf>
    <xf numFmtId="0" fontId="0" fillId="0" borderId="16" xfId="1" applyFont="1" applyBorder="1" applyAlignment="1">
      <alignment horizontal="left" vertical="center" wrapText="1"/>
    </xf>
    <xf numFmtId="0" fontId="0" fillId="0" borderId="28" xfId="1" applyFont="1" applyBorder="1" applyAlignment="1">
      <alignment horizontal="left" vertical="center" wrapText="1"/>
    </xf>
    <xf numFmtId="0" fontId="0" fillId="0" borderId="30" xfId="1" applyFont="1" applyBorder="1" applyAlignment="1">
      <alignment horizontal="left" vertical="center" wrapText="1"/>
    </xf>
    <xf numFmtId="38" fontId="0" fillId="0" borderId="2" xfId="1" applyNumberFormat="1" applyFont="1" applyBorder="1" applyAlignment="1">
      <alignment horizontal="center"/>
    </xf>
    <xf numFmtId="38" fontId="0" fillId="0" borderId="34" xfId="1" applyNumberFormat="1" applyFont="1" applyBorder="1" applyAlignment="1">
      <alignment horizontal="center"/>
    </xf>
    <xf numFmtId="38" fontId="0" fillId="0" borderId="69" xfId="1" applyNumberFormat="1" applyFont="1" applyBorder="1" applyAlignment="1">
      <alignment horizontal="center"/>
    </xf>
    <xf numFmtId="0" fontId="0" fillId="0" borderId="63" xfId="1" applyFont="1" applyBorder="1" applyAlignment="1">
      <alignment horizontal="center"/>
    </xf>
    <xf numFmtId="0" fontId="0" fillId="0" borderId="63" xfId="1" applyFont="1" applyBorder="1" applyAlignment="1">
      <alignment horizontal="center" vertical="center" shrinkToFit="1"/>
    </xf>
    <xf numFmtId="38" fontId="0" fillId="0" borderId="36" xfId="1" applyNumberFormat="1" applyFont="1" applyBorder="1" applyAlignment="1">
      <alignment horizontal="center"/>
    </xf>
    <xf numFmtId="38" fontId="0" fillId="0" borderId="70" xfId="1" applyNumberFormat="1" applyFont="1" applyBorder="1" applyAlignment="1">
      <alignment horizontal="center"/>
    </xf>
    <xf numFmtId="38" fontId="0" fillId="0" borderId="71" xfId="1" applyNumberFormat="1" applyFont="1" applyBorder="1" applyAlignment="1">
      <alignment horizontal="center"/>
    </xf>
    <xf numFmtId="0" fontId="0" fillId="6" borderId="56" xfId="1" applyFont="1" applyFill="1" applyBorder="1" applyAlignment="1">
      <alignment horizontal="center"/>
    </xf>
    <xf numFmtId="0" fontId="0" fillId="6" borderId="47" xfId="1" applyFont="1" applyFill="1" applyBorder="1" applyAlignment="1">
      <alignment horizontal="center"/>
    </xf>
    <xf numFmtId="0" fontId="0" fillId="0" borderId="1" xfId="1" applyFont="1" applyBorder="1" applyAlignment="1">
      <alignment horizontal="center"/>
    </xf>
    <xf numFmtId="38" fontId="0" fillId="0" borderId="7" xfId="1" applyNumberFormat="1" applyFont="1" applyBorder="1" applyAlignment="1">
      <alignment horizontal="center"/>
    </xf>
    <xf numFmtId="38" fontId="0" fillId="0" borderId="31" xfId="1" applyNumberFormat="1" applyFont="1" applyBorder="1" applyAlignment="1">
      <alignment horizontal="center"/>
    </xf>
    <xf numFmtId="38" fontId="0" fillId="0" borderId="68" xfId="1" applyNumberFormat="1" applyFont="1" applyBorder="1" applyAlignment="1">
      <alignment horizontal="center"/>
    </xf>
    <xf numFmtId="0" fontId="0" fillId="0" borderId="66" xfId="1" applyFont="1" applyBorder="1" applyAlignment="1">
      <alignment horizontal="center" vertical="center"/>
    </xf>
    <xf numFmtId="0" fontId="0" fillId="0" borderId="65" xfId="1" applyFont="1" applyBorder="1" applyAlignment="1">
      <alignment horizontal="center" vertical="center"/>
    </xf>
    <xf numFmtId="0" fontId="0" fillId="0" borderId="67" xfId="1" applyFont="1" applyBorder="1" applyAlignment="1">
      <alignment horizontal="center" vertical="center"/>
    </xf>
    <xf numFmtId="0" fontId="0" fillId="0" borderId="57" xfId="1" applyFont="1" applyBorder="1" applyAlignment="1">
      <alignment horizontal="distributed" vertical="center" wrapText="1"/>
    </xf>
    <xf numFmtId="0" fontId="0" fillId="6" borderId="46" xfId="1" applyFont="1" applyFill="1" applyBorder="1" applyAlignment="1">
      <alignment horizontal="center"/>
    </xf>
    <xf numFmtId="0" fontId="0" fillId="6" borderId="46" xfId="1" applyFont="1" applyFill="1" applyBorder="1" applyAlignment="1">
      <alignment horizontal="center" vertical="center" shrinkToFit="1"/>
    </xf>
    <xf numFmtId="0" fontId="0" fillId="0" borderId="7" xfId="1" applyFont="1" applyBorder="1" applyAlignment="1">
      <alignment horizontal="left" vertical="center" wrapText="1" shrinkToFit="1"/>
    </xf>
    <xf numFmtId="0" fontId="0" fillId="0" borderId="31" xfId="1" applyFont="1" applyBorder="1" applyAlignment="1">
      <alignment horizontal="left" vertical="center" wrapText="1" shrinkToFit="1"/>
    </xf>
    <xf numFmtId="0" fontId="0" fillId="0" borderId="9" xfId="1" applyFont="1" applyBorder="1" applyAlignment="1">
      <alignment horizontal="left" vertical="center" wrapText="1" shrinkToFit="1"/>
    </xf>
    <xf numFmtId="0" fontId="0" fillId="0" borderId="17" xfId="1" applyFont="1" applyBorder="1" applyAlignment="1">
      <alignment horizontal="left" vertical="center" wrapText="1" shrinkToFit="1"/>
    </xf>
    <xf numFmtId="0" fontId="0" fillId="0" borderId="22" xfId="1" applyFont="1" applyBorder="1" applyAlignment="1">
      <alignment horizontal="left" vertical="center" wrapText="1" shrinkToFit="1"/>
    </xf>
    <xf numFmtId="0" fontId="0" fillId="0" borderId="19" xfId="1" applyFont="1" applyBorder="1" applyAlignment="1">
      <alignment horizontal="left" vertical="center" wrapText="1" shrinkToFit="1"/>
    </xf>
    <xf numFmtId="0" fontId="0" fillId="0" borderId="27"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2" xfId="1" applyFont="1" applyBorder="1" applyAlignment="1">
      <alignment horizontal="left" vertical="center" wrapText="1" shrinkToFit="1"/>
    </xf>
    <xf numFmtId="0" fontId="0" fillId="0" borderId="42" xfId="1" applyFont="1" applyBorder="1" applyAlignment="1">
      <alignment horizontal="distributed" vertical="center"/>
    </xf>
    <xf numFmtId="0" fontId="0" fillId="0" borderId="40" xfId="1" applyFont="1" applyBorder="1" applyAlignment="1">
      <alignment horizontal="distributed" vertical="center"/>
    </xf>
    <xf numFmtId="0" fontId="0" fillId="0" borderId="39" xfId="1" applyFont="1" applyBorder="1" applyAlignment="1">
      <alignment horizontal="center" vertical="center"/>
    </xf>
    <xf numFmtId="0" fontId="0" fillId="0" borderId="40" xfId="1" applyFont="1" applyBorder="1" applyAlignment="1">
      <alignment horizontal="center" vertical="center"/>
    </xf>
    <xf numFmtId="0" fontId="0" fillId="0" borderId="43" xfId="1" applyFont="1" applyBorder="1" applyAlignment="1">
      <alignment horizontal="center" vertical="center"/>
    </xf>
    <xf numFmtId="0" fontId="0" fillId="0" borderId="39" xfId="1" applyFont="1" applyBorder="1" applyAlignment="1">
      <alignment horizontal="left" vertical="top" wrapText="1"/>
    </xf>
    <xf numFmtId="0" fontId="0" fillId="0" borderId="40" xfId="1" applyFont="1" applyBorder="1" applyAlignment="1">
      <alignment horizontal="left" vertical="top" wrapText="1"/>
    </xf>
    <xf numFmtId="0" fontId="0" fillId="0" borderId="43" xfId="1" applyFont="1" applyBorder="1" applyAlignment="1">
      <alignment horizontal="left" vertical="top" wrapText="1"/>
    </xf>
    <xf numFmtId="0" fontId="0" fillId="5" borderId="44" xfId="1" applyFont="1" applyFill="1" applyBorder="1" applyAlignment="1">
      <alignment horizontal="distributed" vertical="center" wrapText="1"/>
    </xf>
    <xf numFmtId="0" fontId="0" fillId="5" borderId="45" xfId="1" applyFont="1" applyFill="1" applyBorder="1" applyAlignment="1">
      <alignment horizontal="distributed" vertical="center"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2" borderId="49"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0" xfId="1" applyFont="1" applyFill="1" applyBorder="1" applyAlignment="1" applyProtection="1">
      <alignment horizontal="left" vertical="top" wrapText="1"/>
      <protection locked="0"/>
    </xf>
    <xf numFmtId="0" fontId="0" fillId="2" borderId="51"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54" xfId="1" applyFont="1" applyFill="1" applyBorder="1" applyAlignment="1" applyProtection="1">
      <alignment horizontal="left" vertical="top" wrapText="1"/>
      <protection locked="0"/>
    </xf>
    <xf numFmtId="0" fontId="0" fillId="5" borderId="6" xfId="1" applyFont="1" applyFill="1" applyBorder="1" applyAlignment="1">
      <alignment horizontal="center"/>
    </xf>
    <xf numFmtId="0" fontId="0" fillId="5" borderId="6" xfId="1" applyFont="1" applyFill="1" applyBorder="1" applyAlignment="1">
      <alignment horizontal="center" vertical="center" wrapText="1"/>
    </xf>
    <xf numFmtId="0" fontId="0" fillId="0" borderId="55" xfId="1" applyFont="1" applyBorder="1" applyAlignment="1">
      <alignment horizontal="distributed" vertical="center"/>
    </xf>
    <xf numFmtId="0" fontId="0" fillId="0" borderId="56" xfId="1" applyFont="1" applyBorder="1" applyAlignment="1">
      <alignment horizontal="distributed" vertical="center"/>
    </xf>
    <xf numFmtId="0" fontId="0" fillId="0" borderId="59" xfId="1" applyFont="1" applyBorder="1" applyAlignment="1">
      <alignment horizontal="distributed" vertical="center"/>
    </xf>
    <xf numFmtId="0" fontId="0" fillId="0" borderId="27" xfId="1" applyFont="1" applyBorder="1" applyAlignment="1">
      <alignment horizontal="distributed" vertical="center"/>
    </xf>
    <xf numFmtId="0" fontId="0" fillId="0" borderId="60" xfId="1" applyFont="1" applyBorder="1" applyAlignment="1">
      <alignment horizontal="distributed" vertical="center"/>
    </xf>
    <xf numFmtId="0" fontId="0" fillId="0" borderId="61" xfId="1" applyFont="1" applyBorder="1" applyAlignment="1">
      <alignment horizontal="distributed" vertical="center"/>
    </xf>
    <xf numFmtId="0" fontId="0" fillId="6" borderId="57" xfId="1" applyFont="1" applyFill="1" applyBorder="1" applyAlignment="1">
      <alignment horizontal="center" vertical="center" wrapText="1"/>
    </xf>
    <xf numFmtId="0" fontId="0" fillId="6" borderId="46" xfId="1" applyFont="1" applyFill="1" applyBorder="1" applyAlignment="1">
      <alignment horizontal="center" vertical="center" wrapText="1"/>
    </xf>
    <xf numFmtId="0" fontId="10" fillId="0" borderId="29"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62" xfId="1" applyFont="1" applyBorder="1" applyAlignment="1">
      <alignment horizontal="center" vertical="center" wrapText="1"/>
    </xf>
    <xf numFmtId="0" fontId="10" fillId="0" borderId="63" xfId="1" applyFont="1" applyBorder="1" applyAlignment="1">
      <alignment horizontal="center" vertical="center" wrapText="1"/>
    </xf>
    <xf numFmtId="0" fontId="0" fillId="0" borderId="55" xfId="1" applyFont="1" applyBorder="1" applyAlignment="1">
      <alignment horizontal="distributed" vertical="center" wrapText="1"/>
    </xf>
    <xf numFmtId="0" fontId="0" fillId="0" borderId="64" xfId="1" applyFont="1" applyBorder="1" applyAlignment="1">
      <alignment horizontal="distributed" vertical="center" wrapText="1"/>
    </xf>
    <xf numFmtId="0" fontId="0" fillId="0" borderId="60" xfId="1" applyFont="1" applyBorder="1" applyAlignment="1">
      <alignment horizontal="distributed" vertical="center" wrapText="1"/>
    </xf>
    <xf numFmtId="0" fontId="0" fillId="0" borderId="66" xfId="1" applyFont="1" applyBorder="1" applyAlignment="1">
      <alignment horizontal="distributed" vertical="center" wrapText="1"/>
    </xf>
    <xf numFmtId="0" fontId="0" fillId="0" borderId="39" xfId="1" applyFont="1" applyBorder="1" applyAlignment="1">
      <alignment horizontal="distributed" vertical="center"/>
    </xf>
    <xf numFmtId="0" fontId="0" fillId="0" borderId="41" xfId="1" applyFont="1" applyBorder="1" applyAlignment="1">
      <alignment horizontal="distributed" vertical="center"/>
    </xf>
    <xf numFmtId="0" fontId="56" fillId="0" borderId="39" xfId="1" applyFont="1" applyBorder="1" applyAlignment="1">
      <alignment horizontal="center" vertical="center"/>
    </xf>
    <xf numFmtId="0" fontId="57" fillId="0" borderId="40" xfId="1" applyFont="1" applyBorder="1" applyAlignment="1">
      <alignment horizontal="center" vertical="center"/>
    </xf>
    <xf numFmtId="185" fontId="0" fillId="0" borderId="42" xfId="1" applyNumberFormat="1" applyFont="1" applyBorder="1" applyAlignment="1">
      <alignment horizontal="center" vertical="center" shrinkToFit="1"/>
    </xf>
    <xf numFmtId="185" fontId="0" fillId="0" borderId="40" xfId="1" applyNumberFormat="1" applyFont="1" applyBorder="1" applyAlignment="1">
      <alignment horizontal="center" vertical="center" shrinkToFit="1"/>
    </xf>
    <xf numFmtId="185" fontId="0" fillId="0" borderId="43" xfId="1" applyNumberFormat="1" applyFont="1" applyBorder="1" applyAlignment="1">
      <alignment horizontal="center" vertical="center" shrinkToFit="1"/>
    </xf>
    <xf numFmtId="58" fontId="0" fillId="0" borderId="0" xfId="1" applyNumberFormat="1" applyFont="1" applyAlignment="1">
      <alignment horizontal="center"/>
    </xf>
    <xf numFmtId="0" fontId="0" fillId="0" borderId="0" xfId="1" applyFont="1" applyAlignment="1">
      <alignment horizontal="center"/>
    </xf>
    <xf numFmtId="58" fontId="10" fillId="0" borderId="0" xfId="1" applyNumberFormat="1" applyFont="1" applyAlignment="1">
      <alignment horizontal="distributed"/>
    </xf>
    <xf numFmtId="0" fontId="0" fillId="0" borderId="22" xfId="1" applyFont="1" applyBorder="1" applyAlignment="1">
      <alignment horizontal="center" vertical="center"/>
    </xf>
    <xf numFmtId="0" fontId="0" fillId="0" borderId="1" xfId="1" applyFont="1" applyBorder="1" applyAlignment="1">
      <alignment horizontal="left" vertical="center" wrapText="1" shrinkToFit="1"/>
    </xf>
    <xf numFmtId="0" fontId="0" fillId="0" borderId="3" xfId="1" applyFont="1" applyBorder="1" applyAlignment="1">
      <alignment horizontal="left" vertical="center" wrapText="1"/>
    </xf>
    <xf numFmtId="0" fontId="0" fillId="2" borderId="2" xfId="1" applyFont="1" applyFill="1" applyBorder="1" applyAlignment="1" applyProtection="1">
      <alignment horizontal="center" vertical="center" shrinkToFit="1"/>
      <protection locked="0"/>
    </xf>
    <xf numFmtId="0" fontId="0" fillId="2" borderId="34" xfId="1" applyFont="1" applyFill="1" applyBorder="1" applyAlignment="1" applyProtection="1">
      <alignment horizontal="center" vertical="center" shrinkToFit="1"/>
      <protection locked="0"/>
    </xf>
    <xf numFmtId="177" fontId="0" fillId="0" borderId="0" xfId="1" applyNumberFormat="1" applyFont="1" applyAlignment="1">
      <alignment horizontal="left" vertical="center"/>
    </xf>
    <xf numFmtId="0" fontId="0" fillId="0" borderId="16" xfId="1" applyFont="1" applyBorder="1" applyAlignment="1">
      <alignment horizontal="left" vertical="center"/>
    </xf>
    <xf numFmtId="0" fontId="0" fillId="0" borderId="7" xfId="1" applyFont="1" applyBorder="1" applyAlignment="1">
      <alignment horizontal="left" vertical="center"/>
    </xf>
    <xf numFmtId="0" fontId="0" fillId="0" borderId="31" xfId="1" applyFont="1" applyBorder="1" applyAlignment="1">
      <alignment horizontal="left" vertical="center"/>
    </xf>
    <xf numFmtId="0" fontId="0" fillId="0" borderId="9" xfId="1" applyFont="1" applyBorder="1" applyAlignment="1">
      <alignment horizontal="left" vertical="center"/>
    </xf>
    <xf numFmtId="0" fontId="0" fillId="0" borderId="7" xfId="1" applyFont="1" applyBorder="1" applyAlignment="1">
      <alignment horizontal="center" vertical="center" wrapText="1"/>
    </xf>
    <xf numFmtId="0" fontId="0" fillId="0" borderId="9" xfId="1" applyFont="1" applyBorder="1" applyAlignment="1">
      <alignment horizontal="center" vertical="center" wrapText="1"/>
    </xf>
    <xf numFmtId="0" fontId="0" fillId="0" borderId="19" xfId="1" applyFont="1" applyBorder="1" applyAlignment="1">
      <alignment horizontal="center" vertical="center" wrapText="1"/>
    </xf>
    <xf numFmtId="0" fontId="0" fillId="0" borderId="3" xfId="1" applyFont="1" applyBorder="1" applyAlignment="1">
      <alignment horizontal="left" vertical="center"/>
    </xf>
    <xf numFmtId="38" fontId="0" fillId="2" borderId="2" xfId="3" applyFont="1" applyFill="1" applyBorder="1" applyAlignment="1" applyProtection="1">
      <alignment horizontal="right" vertical="center" indent="1"/>
      <protection locked="0"/>
    </xf>
    <xf numFmtId="38" fontId="0" fillId="2" borderId="34"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34"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7" xfId="1" applyFont="1" applyBorder="1" applyAlignment="1">
      <alignment horizontal="center" vertical="center" textRotation="255"/>
    </xf>
    <xf numFmtId="0" fontId="0" fillId="0" borderId="9" xfId="1" applyFont="1" applyBorder="1" applyAlignment="1">
      <alignment horizontal="center" vertical="center" textRotation="255"/>
    </xf>
    <xf numFmtId="0" fontId="0" fillId="0" borderId="27" xfId="1" applyFont="1" applyBorder="1" applyAlignment="1">
      <alignment horizontal="center" vertical="center" textRotation="255"/>
    </xf>
    <xf numFmtId="0" fontId="0" fillId="0" borderId="32" xfId="1" applyFont="1" applyBorder="1" applyAlignment="1">
      <alignment horizontal="center" vertical="center" textRotation="255"/>
    </xf>
    <xf numFmtId="0" fontId="0" fillId="0" borderId="17" xfId="1" applyFont="1" applyBorder="1" applyAlignment="1">
      <alignment horizontal="center" vertical="center" textRotation="255"/>
    </xf>
    <xf numFmtId="0" fontId="0" fillId="0" borderId="19" xfId="1" applyFont="1" applyBorder="1" applyAlignment="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34"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0" fontId="0" fillId="0" borderId="9" xfId="1" applyFont="1" applyBorder="1" applyAlignment="1">
      <alignment horizontal="left" vertical="center" wrapText="1"/>
    </xf>
    <xf numFmtId="56" fontId="0" fillId="2" borderId="7" xfId="1" applyNumberFormat="1" applyFont="1" applyFill="1" applyBorder="1" applyAlignment="1" applyProtection="1">
      <alignment horizontal="left" vertical="center" wrapText="1"/>
      <protection locked="0"/>
    </xf>
    <xf numFmtId="0" fontId="0" fillId="2" borderId="31" xfId="1" applyFont="1" applyFill="1" applyBorder="1" applyAlignment="1" applyProtection="1">
      <alignment horizontal="left" vertical="center" wrapText="1"/>
      <protection locked="0"/>
    </xf>
    <xf numFmtId="0" fontId="0" fillId="2" borderId="31" xfId="1" applyFont="1" applyFill="1" applyBorder="1" applyAlignment="1" applyProtection="1">
      <alignment horizontal="center" vertical="center" wrapText="1"/>
      <protection locked="0"/>
    </xf>
    <xf numFmtId="0" fontId="0" fillId="2" borderId="31" xfId="1" applyFont="1" applyFill="1" applyBorder="1" applyAlignment="1" applyProtection="1">
      <alignment horizontal="center" vertical="center"/>
      <protection locked="0"/>
    </xf>
    <xf numFmtId="0" fontId="0" fillId="2" borderId="9"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27" xfId="1" applyFont="1" applyBorder="1" applyAlignment="1">
      <alignment horizontal="center" vertical="center"/>
    </xf>
    <xf numFmtId="0" fontId="0" fillId="0" borderId="32" xfId="1" applyFont="1" applyBorder="1" applyAlignment="1">
      <alignment horizontal="center" vertical="center"/>
    </xf>
    <xf numFmtId="0" fontId="0" fillId="0" borderId="27" xfId="1" applyFont="1" applyBorder="1" applyAlignment="1">
      <alignment horizontal="right"/>
    </xf>
    <xf numFmtId="0" fontId="0" fillId="0" borderId="0" xfId="1" applyFont="1" applyAlignment="1">
      <alignment horizontal="right"/>
    </xf>
    <xf numFmtId="0" fontId="0" fillId="0" borderId="32" xfId="1" applyFont="1" applyBorder="1" applyAlignment="1">
      <alignment horizontal="right"/>
    </xf>
    <xf numFmtId="0" fontId="0" fillId="0" borderId="17" xfId="1" applyFont="1" applyBorder="1" applyAlignment="1">
      <alignment horizontal="right"/>
    </xf>
    <xf numFmtId="0" fontId="0" fillId="0" borderId="22" xfId="1" applyFont="1" applyBorder="1" applyAlignment="1">
      <alignment horizontal="right"/>
    </xf>
    <xf numFmtId="0" fontId="0" fillId="0" borderId="19" xfId="1" applyFont="1" applyBorder="1" applyAlignment="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34"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17" xfId="3" applyFont="1" applyFill="1" applyBorder="1" applyAlignment="1" applyProtection="1">
      <alignment horizontal="right" vertical="center" indent="1"/>
    </xf>
    <xf numFmtId="38" fontId="0" fillId="0" borderId="22" xfId="3" applyFont="1" applyFill="1" applyBorder="1" applyAlignment="1" applyProtection="1">
      <alignment horizontal="right" vertical="center" indent="1"/>
    </xf>
    <xf numFmtId="38" fontId="0" fillId="0" borderId="19" xfId="3" applyFont="1" applyFill="1" applyBorder="1" applyAlignment="1" applyProtection="1">
      <alignment horizontal="right" vertical="center" indent="1"/>
    </xf>
    <xf numFmtId="0" fontId="0" fillId="0" borderId="2"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6" xfId="1" applyFont="1" applyBorder="1" applyAlignment="1">
      <alignment horizontal="center" vertical="center" wrapText="1" shrinkToFit="1"/>
    </xf>
    <xf numFmtId="0" fontId="0" fillId="2" borderId="6" xfId="1" applyFont="1" applyFill="1" applyBorder="1" applyAlignment="1" applyProtection="1">
      <alignment horizontal="center" vertical="center" wrapText="1" shrinkToFit="1"/>
      <protection locked="0"/>
    </xf>
    <xf numFmtId="0" fontId="0" fillId="2" borderId="6"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34"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6" xfId="1" applyFont="1" applyBorder="1" applyAlignment="1">
      <alignment horizontal="center" vertical="center" wrapText="1"/>
    </xf>
    <xf numFmtId="0" fontId="1" fillId="0" borderId="7" xfId="1" applyBorder="1" applyAlignment="1">
      <alignment horizontal="center" vertical="center" wrapText="1"/>
    </xf>
    <xf numFmtId="0" fontId="1" fillId="0" borderId="31" xfId="4" applyBorder="1" applyAlignment="1">
      <alignment vertical="center" wrapText="1"/>
    </xf>
    <xf numFmtId="0" fontId="1" fillId="0" borderId="9" xfId="4" applyBorder="1" applyAlignment="1">
      <alignment vertical="center" wrapText="1"/>
    </xf>
    <xf numFmtId="0" fontId="0" fillId="2" borderId="7" xfId="1" applyFont="1" applyFill="1" applyBorder="1" applyAlignment="1" applyProtection="1">
      <alignment horizontal="center" vertical="center" wrapText="1" shrinkToFit="1"/>
      <protection locked="0"/>
    </xf>
    <xf numFmtId="0" fontId="1" fillId="0" borderId="31" xfId="4" applyBorder="1" applyAlignment="1" applyProtection="1">
      <alignment vertical="center" wrapText="1"/>
      <protection locked="0"/>
    </xf>
    <xf numFmtId="0" fontId="1" fillId="0" borderId="9" xfId="4" applyBorder="1" applyAlignment="1" applyProtection="1">
      <alignment vertical="center" wrapText="1"/>
      <protection locked="0"/>
    </xf>
    <xf numFmtId="0" fontId="1" fillId="0" borderId="6" xfId="1" applyBorder="1" applyAlignment="1">
      <alignment horizontal="center" vertical="center" wrapText="1"/>
    </xf>
    <xf numFmtId="0" fontId="1" fillId="0" borderId="7" xfId="1" applyBorder="1" applyAlignment="1">
      <alignment horizontal="center" vertical="center" wrapText="1" shrinkToFit="1"/>
    </xf>
    <xf numFmtId="0" fontId="1" fillId="0" borderId="31" xfId="1" applyBorder="1" applyAlignment="1">
      <alignment horizontal="center" vertical="center" wrapText="1" shrinkToFit="1"/>
    </xf>
    <xf numFmtId="0" fontId="1" fillId="0" borderId="9" xfId="1" applyBorder="1" applyAlignment="1">
      <alignment horizontal="center" vertical="center" wrapText="1" shrinkToFit="1"/>
    </xf>
    <xf numFmtId="0" fontId="1" fillId="0" borderId="6" xfId="1" applyBorder="1" applyAlignment="1">
      <alignment horizontal="center" vertical="center" wrapText="1" shrinkToFit="1"/>
    </xf>
    <xf numFmtId="0" fontId="1" fillId="0" borderId="31" xfId="1" applyBorder="1" applyAlignment="1">
      <alignment horizontal="center" vertical="center" wrapText="1"/>
    </xf>
    <xf numFmtId="0" fontId="1" fillId="0" borderId="9" xfId="1" applyBorder="1" applyAlignment="1">
      <alignment horizontal="center" vertical="center" wrapText="1"/>
    </xf>
    <xf numFmtId="0" fontId="1" fillId="0" borderId="2" xfId="1" applyBorder="1" applyAlignment="1">
      <alignment horizontal="center" vertical="center" wrapText="1" shrinkToFit="1"/>
    </xf>
    <xf numFmtId="0" fontId="1" fillId="0" borderId="34" xfId="1" applyBorder="1" applyAlignment="1">
      <alignment horizontal="center" vertical="center" wrapText="1" shrinkToFit="1"/>
    </xf>
    <xf numFmtId="0" fontId="1" fillId="0" borderId="3" xfId="1" applyBorder="1" applyAlignment="1">
      <alignment horizontal="center" vertical="center" wrapText="1" shrinkToFit="1"/>
    </xf>
    <xf numFmtId="0" fontId="1" fillId="0" borderId="2" xfId="1" applyBorder="1" applyAlignment="1">
      <alignment horizontal="center" vertical="center" wrapText="1"/>
    </xf>
    <xf numFmtId="0" fontId="1" fillId="0" borderId="34"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17" xfId="3" applyFont="1" applyFill="1" applyBorder="1" applyAlignment="1" applyProtection="1">
      <alignment horizontal="right" vertical="center" indent="1" shrinkToFit="1"/>
    </xf>
    <xf numFmtId="38" fontId="0" fillId="0" borderId="22" xfId="3" applyFont="1" applyFill="1" applyBorder="1" applyAlignment="1" applyProtection="1">
      <alignment horizontal="right" vertical="center" indent="1" shrinkToFit="1"/>
    </xf>
    <xf numFmtId="38" fontId="0" fillId="0" borderId="19" xfId="3" applyFont="1" applyFill="1" applyBorder="1" applyAlignment="1" applyProtection="1">
      <alignment horizontal="right" vertical="center" indent="1" shrinkToFit="1"/>
    </xf>
    <xf numFmtId="38" fontId="0" fillId="2" borderId="1" xfId="3" applyFont="1" applyFill="1" applyBorder="1" applyAlignment="1" applyProtection="1">
      <alignment horizontal="right" vertical="center" indent="1" shrinkToFit="1"/>
      <protection locked="0"/>
    </xf>
    <xf numFmtId="38" fontId="0" fillId="0" borderId="2" xfId="3" applyFont="1" applyFill="1" applyBorder="1" applyAlignment="1" applyProtection="1">
      <alignment horizontal="right" vertical="center" indent="1" shrinkToFit="1"/>
    </xf>
    <xf numFmtId="38" fontId="0" fillId="0" borderId="34"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38" fontId="0" fillId="0" borderId="7" xfId="3" applyFont="1" applyFill="1" applyBorder="1" applyAlignment="1" applyProtection="1">
      <alignment horizontal="right" vertical="center" indent="1" shrinkToFit="1"/>
    </xf>
    <xf numFmtId="38" fontId="0" fillId="0" borderId="31" xfId="3" applyFont="1" applyFill="1" applyBorder="1" applyAlignment="1" applyProtection="1">
      <alignment horizontal="right" vertical="center" indent="1" shrinkToFit="1"/>
    </xf>
    <xf numFmtId="38" fontId="0" fillId="0" borderId="9"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31" xfId="1" applyFont="1" applyBorder="1" applyAlignment="1">
      <alignment horizontal="center" vertical="center" wrapText="1"/>
    </xf>
    <xf numFmtId="0" fontId="0" fillId="0" borderId="27" xfId="1" applyFont="1" applyBorder="1" applyAlignment="1">
      <alignment horizontal="center" vertical="center" wrapText="1"/>
    </xf>
    <xf numFmtId="0" fontId="0" fillId="0" borderId="32" xfId="1" applyFont="1" applyBorder="1" applyAlignment="1">
      <alignment horizontal="center" vertical="center" wrapText="1"/>
    </xf>
    <xf numFmtId="0" fontId="0" fillId="8" borderId="144" xfId="1" applyFont="1" applyFill="1" applyBorder="1" applyAlignment="1">
      <alignment horizontal="center"/>
    </xf>
    <xf numFmtId="0" fontId="0" fillId="8" borderId="142" xfId="1" applyFont="1" applyFill="1" applyBorder="1" applyAlignment="1">
      <alignment horizontal="center"/>
    </xf>
    <xf numFmtId="0" fontId="0" fillId="8" borderId="143" xfId="1" applyFont="1" applyFill="1" applyBorder="1" applyAlignment="1">
      <alignment horizont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0" borderId="78" xfId="1" applyFont="1" applyBorder="1" applyAlignment="1">
      <alignment horizontal="center" vertical="center"/>
    </xf>
    <xf numFmtId="0" fontId="0" fillId="0" borderId="103" xfId="1" applyFont="1" applyBorder="1" applyAlignment="1">
      <alignment horizontal="center" vertical="center"/>
    </xf>
    <xf numFmtId="0" fontId="0" fillId="0" borderId="104" xfId="1" applyFont="1" applyBorder="1" applyAlignment="1">
      <alignment horizontal="center" vertical="center"/>
    </xf>
    <xf numFmtId="0" fontId="1" fillId="3" borderId="2" xfId="1" applyFill="1" applyBorder="1" applyAlignment="1">
      <alignment horizontal="center" vertical="center"/>
    </xf>
    <xf numFmtId="0" fontId="1" fillId="3" borderId="34" xfId="1" applyFill="1" applyBorder="1" applyAlignment="1">
      <alignment horizontal="center" vertical="center"/>
    </xf>
    <xf numFmtId="181" fontId="0" fillId="0" borderId="0" xfId="1" applyNumberFormat="1" applyFont="1" applyAlignment="1">
      <alignment horizontal="center" vertical="center"/>
    </xf>
    <xf numFmtId="0" fontId="0" fillId="0" borderId="88" xfId="1" applyFont="1" applyBorder="1" applyAlignment="1">
      <alignment horizontal="center" vertical="center"/>
    </xf>
    <xf numFmtId="0" fontId="0" fillId="0" borderId="105" xfId="1" applyFont="1" applyBorder="1" applyAlignment="1">
      <alignment horizontal="center" vertical="center"/>
    </xf>
    <xf numFmtId="0" fontId="0" fillId="0" borderId="106" xfId="1" applyFont="1" applyBorder="1" applyAlignment="1">
      <alignment horizontal="center" vertical="center"/>
    </xf>
    <xf numFmtId="177" fontId="0" fillId="0" borderId="34" xfId="1" applyNumberFormat="1" applyFont="1" applyBorder="1" applyAlignment="1">
      <alignment horizontal="center" vertical="center"/>
    </xf>
    <xf numFmtId="0" fontId="0" fillId="0" borderId="78" xfId="1" applyFont="1" applyBorder="1" applyAlignment="1">
      <alignment horizontal="left" vertical="center" shrinkToFit="1"/>
    </xf>
    <xf numFmtId="0" fontId="0" fillId="0" borderId="103" xfId="1" applyFont="1" applyBorder="1" applyAlignment="1">
      <alignment horizontal="left" vertical="center" shrinkToFit="1"/>
    </xf>
    <xf numFmtId="0" fontId="0" fillId="0" borderId="104" xfId="1" applyFont="1" applyBorder="1" applyAlignment="1">
      <alignment horizontal="left" vertical="center" shrinkToFit="1"/>
    </xf>
    <xf numFmtId="0" fontId="0" fillId="0" borderId="0" xfId="1" applyFont="1" applyAlignment="1">
      <alignment horizontal="left" vertical="center"/>
    </xf>
    <xf numFmtId="0" fontId="0" fillId="0" borderId="40" xfId="1" applyFont="1" applyBorder="1" applyAlignment="1">
      <alignment horizontal="center"/>
    </xf>
    <xf numFmtId="0" fontId="0" fillId="0" borderId="43" xfId="1" applyFont="1" applyBorder="1" applyAlignment="1">
      <alignment horizontal="center"/>
    </xf>
    <xf numFmtId="49" fontId="10" fillId="0" borderId="0" xfId="1" applyNumberFormat="1" applyFont="1" applyAlignment="1">
      <alignment horizontal="center" vertical="center" shrinkToFit="1"/>
    </xf>
    <xf numFmtId="0" fontId="0" fillId="0" borderId="0" xfId="1" applyFont="1" applyAlignment="1">
      <alignment horizontal="center" vertical="center" shrinkToFit="1"/>
    </xf>
    <xf numFmtId="0" fontId="64" fillId="0" borderId="0" xfId="1" applyFont="1" applyAlignment="1">
      <alignment horizontal="left" vertical="center"/>
    </xf>
    <xf numFmtId="0" fontId="0" fillId="0" borderId="88" xfId="1" applyFont="1" applyBorder="1" applyAlignment="1">
      <alignment horizontal="left" vertical="center" shrinkToFit="1"/>
    </xf>
    <xf numFmtId="0" fontId="0" fillId="0" borderId="105" xfId="1" applyFont="1" applyBorder="1" applyAlignment="1">
      <alignment horizontal="left" vertical="center" shrinkToFit="1"/>
    </xf>
    <xf numFmtId="0" fontId="0" fillId="0" borderId="22" xfId="1" applyFont="1" applyBorder="1" applyAlignment="1">
      <alignment horizontal="left" vertical="center" shrinkToFit="1"/>
    </xf>
    <xf numFmtId="0" fontId="0" fillId="0" borderId="19" xfId="1" applyFont="1" applyBorder="1" applyAlignment="1">
      <alignment horizontal="left" vertical="center" shrinkToFit="1"/>
    </xf>
    <xf numFmtId="0" fontId="0" fillId="0" borderId="78" xfId="1" applyFont="1" applyBorder="1" applyAlignment="1">
      <alignment horizontal="left" vertical="center"/>
    </xf>
    <xf numFmtId="0" fontId="0" fillId="0" borderId="103" xfId="1" applyFont="1" applyBorder="1" applyAlignment="1">
      <alignment horizontal="left" vertical="center"/>
    </xf>
    <xf numFmtId="0" fontId="0" fillId="0" borderId="104" xfId="1" applyFont="1" applyBorder="1" applyAlignment="1">
      <alignment horizontal="left" vertical="center"/>
    </xf>
    <xf numFmtId="38" fontId="0" fillId="0" borderId="42" xfId="3" applyFont="1" applyBorder="1" applyAlignment="1" applyProtection="1">
      <alignment horizontal="center" vertical="center"/>
    </xf>
    <xf numFmtId="38" fontId="0" fillId="0" borderId="40" xfId="3" applyFont="1" applyBorder="1" applyAlignment="1" applyProtection="1">
      <alignment horizontal="center" vertical="center"/>
    </xf>
    <xf numFmtId="38" fontId="0" fillId="0" borderId="41" xfId="3" applyFont="1" applyBorder="1" applyAlignment="1" applyProtection="1">
      <alignment horizontal="center" vertical="center"/>
    </xf>
    <xf numFmtId="0" fontId="0" fillId="0" borderId="42" xfId="1" applyFont="1" applyBorder="1" applyAlignment="1">
      <alignment horizontal="center" vertical="center"/>
    </xf>
    <xf numFmtId="0" fontId="0" fillId="0" borderId="41" xfId="1" applyFont="1" applyBorder="1" applyAlignment="1">
      <alignment horizontal="center" vertical="center"/>
    </xf>
    <xf numFmtId="0" fontId="63" fillId="0" borderId="0" xfId="1" applyFont="1" applyAlignment="1">
      <alignment horizontal="left" vertical="center"/>
    </xf>
    <xf numFmtId="0" fontId="0" fillId="0" borderId="7" xfId="1" applyFont="1" applyBorder="1" applyAlignment="1">
      <alignment horizontal="distributed" vertical="center" wrapText="1"/>
    </xf>
    <xf numFmtId="0" fontId="0" fillId="0" borderId="31" xfId="1" applyFont="1" applyBorder="1" applyAlignment="1">
      <alignment horizontal="distributed" vertical="center" wrapText="1"/>
    </xf>
    <xf numFmtId="0" fontId="0" fillId="0" borderId="9" xfId="1" applyFont="1" applyBorder="1" applyAlignment="1">
      <alignment horizontal="distributed" vertical="center" wrapText="1"/>
    </xf>
    <xf numFmtId="0" fontId="0" fillId="0" borderId="17" xfId="1" applyFont="1" applyBorder="1" applyAlignment="1">
      <alignment horizontal="distributed" vertical="center" wrapText="1"/>
    </xf>
    <xf numFmtId="0" fontId="0" fillId="0" borderId="22" xfId="1" applyFont="1" applyBorder="1" applyAlignment="1">
      <alignment horizontal="distributed" vertical="center" wrapText="1"/>
    </xf>
    <xf numFmtId="0" fontId="0" fillId="0" borderId="19" xfId="1" applyFont="1" applyBorder="1" applyAlignment="1">
      <alignment horizontal="distributed" vertical="center" wrapText="1"/>
    </xf>
    <xf numFmtId="0" fontId="0" fillId="0" borderId="7" xfId="1" applyFont="1" applyBorder="1" applyAlignment="1">
      <alignment horizontal="distributed" vertical="center" shrinkToFit="1"/>
    </xf>
    <xf numFmtId="0" fontId="0" fillId="0" borderId="31" xfId="1" applyFont="1" applyBorder="1" applyAlignment="1">
      <alignment horizontal="distributed" vertical="center" shrinkToFit="1"/>
    </xf>
    <xf numFmtId="0" fontId="0" fillId="0" borderId="9" xfId="1" applyFont="1" applyBorder="1" applyAlignment="1">
      <alignment horizontal="distributed" vertical="center" shrinkToFit="1"/>
    </xf>
    <xf numFmtId="0" fontId="0" fillId="0" borderId="17" xfId="1" applyFont="1" applyBorder="1" applyAlignment="1">
      <alignment horizontal="distributed" vertical="center" shrinkToFit="1"/>
    </xf>
    <xf numFmtId="0" fontId="0" fillId="0" borderId="22" xfId="1" applyFont="1" applyBorder="1" applyAlignment="1">
      <alignment horizontal="distributed" vertical="center" shrinkToFit="1"/>
    </xf>
    <xf numFmtId="0" fontId="0" fillId="0" borderId="19" xfId="1" applyFont="1" applyBorder="1" applyAlignment="1">
      <alignment horizontal="distributed" vertical="center" shrinkToFit="1"/>
    </xf>
    <xf numFmtId="0" fontId="0" fillId="0" borderId="135" xfId="1" applyFont="1" applyBorder="1" applyAlignment="1">
      <alignment horizontal="center" vertical="center"/>
    </xf>
    <xf numFmtId="0" fontId="0" fillId="0" borderId="136" xfId="1" applyFont="1" applyBorder="1" applyAlignment="1">
      <alignment horizontal="center" vertical="center"/>
    </xf>
    <xf numFmtId="0" fontId="0" fillId="0" borderId="137" xfId="1" applyFont="1" applyBorder="1" applyAlignment="1">
      <alignment horizontal="center" vertical="center"/>
    </xf>
    <xf numFmtId="0" fontId="0" fillId="0" borderId="141"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center" vertical="center"/>
    </xf>
    <xf numFmtId="0" fontId="0" fillId="0" borderId="139" xfId="1" applyFont="1" applyBorder="1" applyAlignment="1">
      <alignment horizontal="center" vertical="center"/>
    </xf>
    <xf numFmtId="0" fontId="0" fillId="0" borderId="140" xfId="1" applyFont="1" applyBorder="1" applyAlignment="1">
      <alignment horizontal="center" vertical="center"/>
    </xf>
    <xf numFmtId="0" fontId="0" fillId="0" borderId="7" xfId="1" applyFont="1" applyBorder="1" applyAlignment="1">
      <alignment horizontal="distributed" vertical="center" wrapText="1" shrinkToFit="1"/>
    </xf>
    <xf numFmtId="0" fontId="0" fillId="0" borderId="31" xfId="1" applyFont="1" applyBorder="1" applyAlignment="1">
      <alignment horizontal="distributed" vertical="center" wrapText="1" shrinkToFit="1"/>
    </xf>
    <xf numFmtId="0" fontId="0" fillId="0" borderId="9" xfId="1" applyFont="1" applyBorder="1" applyAlignment="1">
      <alignment horizontal="distributed" vertical="center" wrapText="1" shrinkToFit="1"/>
    </xf>
    <xf numFmtId="0" fontId="0" fillId="0" borderId="17" xfId="1" applyFont="1" applyBorder="1" applyAlignment="1">
      <alignment horizontal="distributed" vertical="center" wrapText="1" shrinkToFit="1"/>
    </xf>
    <xf numFmtId="0" fontId="0" fillId="0" borderId="22" xfId="1" applyFont="1" applyBorder="1" applyAlignment="1">
      <alignment horizontal="distributed" vertical="center" wrapText="1" shrinkToFit="1"/>
    </xf>
    <xf numFmtId="0" fontId="0" fillId="0" borderId="19" xfId="1" applyFont="1" applyBorder="1" applyAlignment="1">
      <alignment horizontal="distributed" vertical="center" wrapText="1" shrinkToFit="1"/>
    </xf>
    <xf numFmtId="0" fontId="28" fillId="0" borderId="17" xfId="1" applyFont="1" applyBorder="1" applyAlignment="1">
      <alignment horizontal="distributed" vertical="center" shrinkToFit="1"/>
    </xf>
    <xf numFmtId="0" fontId="28" fillId="0" borderId="22" xfId="1" applyFont="1" applyBorder="1" applyAlignment="1">
      <alignment horizontal="distributed" vertical="center" shrinkToFit="1"/>
    </xf>
    <xf numFmtId="0" fontId="28" fillId="0" borderId="19" xfId="1" applyFont="1" applyBorder="1" applyAlignment="1">
      <alignment horizontal="distributed" vertical="center" shrinkToFit="1"/>
    </xf>
    <xf numFmtId="0" fontId="0" fillId="0" borderId="34" xfId="1" applyFont="1" applyBorder="1" applyAlignment="1">
      <alignment vertical="center" shrinkToFit="1"/>
    </xf>
    <xf numFmtId="0" fontId="20" fillId="0" borderId="7" xfId="1" applyFont="1" applyBorder="1" applyAlignment="1">
      <alignment horizontal="distributed" vertical="center" shrinkToFit="1"/>
    </xf>
    <xf numFmtId="0" fontId="20" fillId="0" borderId="31" xfId="1" applyFont="1" applyBorder="1" applyAlignment="1">
      <alignment horizontal="distributed" vertical="center" shrinkToFit="1"/>
    </xf>
    <xf numFmtId="0" fontId="20" fillId="0" borderId="9" xfId="1" applyFont="1" applyBorder="1" applyAlignment="1">
      <alignment horizontal="distributed" vertical="center" shrinkToFit="1"/>
    </xf>
    <xf numFmtId="0" fontId="0" fillId="0" borderId="2" xfId="1" applyFont="1" applyBorder="1" applyAlignment="1">
      <alignment horizontal="distributed" vertical="center"/>
    </xf>
    <xf numFmtId="0" fontId="0" fillId="0" borderId="34" xfId="1" applyFont="1" applyBorder="1" applyAlignment="1">
      <alignment horizontal="distributed" vertical="center"/>
    </xf>
    <xf numFmtId="0" fontId="0" fillId="0" borderId="2" xfId="1" applyFont="1" applyBorder="1" applyAlignment="1">
      <alignment horizontal="distributed" vertical="center" shrinkToFit="1"/>
    </xf>
    <xf numFmtId="0" fontId="0" fillId="0" borderId="34" xfId="1" applyFont="1" applyBorder="1" applyAlignment="1">
      <alignment horizontal="distributed" vertical="center" shrinkToFit="1"/>
    </xf>
    <xf numFmtId="0" fontId="0" fillId="0" borderId="3" xfId="1" applyFont="1" applyBorder="1" applyAlignment="1">
      <alignment horizontal="distributed" vertical="center" shrinkToFit="1"/>
    </xf>
    <xf numFmtId="0" fontId="1" fillId="0" borderId="31" xfId="4" applyBorder="1" applyAlignment="1">
      <alignment horizontal="distributed" vertical="center"/>
    </xf>
    <xf numFmtId="0" fontId="1" fillId="0" borderId="9" xfId="4" applyBorder="1" applyAlignment="1">
      <alignment horizontal="distributed" vertical="center"/>
    </xf>
    <xf numFmtId="0" fontId="1" fillId="0" borderId="17" xfId="4" applyBorder="1" applyAlignment="1">
      <alignment horizontal="distributed" vertical="center"/>
    </xf>
    <xf numFmtId="0" fontId="1" fillId="0" borderId="22" xfId="4" applyBorder="1" applyAlignment="1">
      <alignment horizontal="distributed" vertical="center"/>
    </xf>
    <xf numFmtId="0" fontId="1" fillId="0" borderId="19" xfId="4" applyBorder="1" applyAlignment="1">
      <alignment horizontal="distributed" vertical="center"/>
    </xf>
    <xf numFmtId="0" fontId="0" fillId="0" borderId="55" xfId="1" applyFont="1" applyBorder="1" applyAlignment="1">
      <alignment horizontal="center" vertical="center"/>
    </xf>
    <xf numFmtId="0" fontId="0" fillId="0" borderId="59" xfId="1" applyFont="1" applyBorder="1" applyAlignment="1">
      <alignment horizontal="center" vertical="center"/>
    </xf>
    <xf numFmtId="0" fontId="0" fillId="0" borderId="60" xfId="1" applyFont="1" applyBorder="1" applyAlignment="1">
      <alignment horizontal="center" vertical="center"/>
    </xf>
    <xf numFmtId="0" fontId="0" fillId="0" borderId="56" xfId="1" applyFont="1" applyBorder="1" applyAlignment="1">
      <alignment horizontal="distributed" vertical="center" wrapText="1"/>
    </xf>
    <xf numFmtId="0" fontId="0" fillId="0" borderId="47" xfId="1" applyFont="1" applyBorder="1" applyAlignment="1">
      <alignment horizontal="distributed" vertical="center"/>
    </xf>
    <xf numFmtId="0" fontId="0" fillId="0" borderId="45" xfId="1" applyFont="1" applyBorder="1" applyAlignment="1">
      <alignment horizontal="distributed" vertical="center"/>
    </xf>
    <xf numFmtId="0" fontId="0" fillId="0" borderId="32" xfId="1" applyFont="1" applyBorder="1" applyAlignment="1">
      <alignment horizontal="distributed" vertical="center"/>
    </xf>
    <xf numFmtId="0" fontId="0" fillId="0" borderId="38" xfId="1" applyFont="1" applyBorder="1" applyAlignment="1">
      <alignment horizontal="distributed" vertical="center"/>
    </xf>
    <xf numFmtId="0" fontId="0" fillId="0" borderId="52" xfId="1" applyFont="1" applyBorder="1" applyAlignment="1">
      <alignment horizontal="distributed" vertical="center"/>
    </xf>
    <xf numFmtId="38" fontId="0" fillId="0" borderId="47"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2" xfId="3" applyFont="1" applyBorder="1" applyAlignment="1" applyProtection="1">
      <alignment horizontal="center" vertical="center"/>
    </xf>
    <xf numFmtId="38" fontId="0" fillId="0" borderId="38" xfId="3" applyFont="1" applyBorder="1" applyAlignment="1" applyProtection="1">
      <alignment horizontal="center" vertical="center"/>
    </xf>
    <xf numFmtId="38" fontId="0" fillId="0" borderId="52" xfId="3" applyFont="1" applyBorder="1" applyAlignment="1" applyProtection="1">
      <alignment horizontal="center" vertical="center"/>
    </xf>
    <xf numFmtId="0" fontId="0" fillId="0" borderId="107" xfId="1" applyFont="1" applyBorder="1" applyAlignment="1">
      <alignment horizontal="center" vertical="center"/>
    </xf>
    <xf numFmtId="0" fontId="0" fillId="0" borderId="61" xfId="1" applyFont="1" applyBorder="1" applyAlignment="1">
      <alignment horizontal="center" vertical="center"/>
    </xf>
    <xf numFmtId="0" fontId="0" fillId="0" borderId="38"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99" xfId="1" applyFont="1" applyBorder="1" applyAlignment="1">
      <alignment horizontal="center" vertical="center"/>
    </xf>
    <xf numFmtId="0" fontId="0" fillId="0" borderId="95" xfId="1" applyFont="1" applyBorder="1" applyAlignment="1">
      <alignment horizontal="distributed" vertical="center" shrinkToFit="1"/>
    </xf>
    <xf numFmtId="0" fontId="0" fillId="0" borderId="73" xfId="1" applyFont="1" applyBorder="1" applyAlignment="1">
      <alignment horizontal="distributed" vertical="center" shrinkToFit="1"/>
    </xf>
    <xf numFmtId="0" fontId="0" fillId="0" borderId="107" xfId="1" applyFont="1" applyBorder="1" applyAlignment="1">
      <alignment horizontal="distributed" vertical="center" shrinkToFit="1"/>
    </xf>
    <xf numFmtId="0" fontId="0" fillId="2" borderId="56"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48" xfId="1" applyFont="1" applyFill="1" applyBorder="1" applyAlignment="1" applyProtection="1">
      <alignment horizontal="center" vertical="center"/>
      <protection locked="0"/>
    </xf>
    <xf numFmtId="0" fontId="0" fillId="2" borderId="27"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2" borderId="38"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1" fillId="0" borderId="3" xfId="4" applyBorder="1">
      <alignment vertical="center"/>
    </xf>
    <xf numFmtId="0" fontId="0" fillId="0" borderId="36" xfId="1" applyFont="1" applyBorder="1" applyAlignment="1">
      <alignment horizontal="distributed" vertical="center"/>
    </xf>
    <xf numFmtId="0" fontId="0" fillId="0" borderId="70" xfId="1" applyFont="1" applyBorder="1" applyAlignment="1">
      <alignment horizontal="distributed" vertical="center"/>
    </xf>
    <xf numFmtId="0" fontId="0" fillId="0" borderId="99" xfId="1" applyFont="1" applyBorder="1" applyAlignment="1">
      <alignment horizontal="distributed" vertical="center"/>
    </xf>
    <xf numFmtId="0" fontId="1" fillId="0" borderId="99" xfId="4" applyBorder="1">
      <alignment vertical="center"/>
    </xf>
    <xf numFmtId="0" fontId="0" fillId="0" borderId="44" xfId="1" applyFont="1" applyBorder="1" applyAlignment="1">
      <alignment horizontal="center" vertical="center"/>
    </xf>
    <xf numFmtId="0" fontId="0" fillId="0" borderId="51" xfId="1" applyFont="1" applyBorder="1" applyAlignment="1">
      <alignment horizontal="center" vertical="center"/>
    </xf>
    <xf numFmtId="0" fontId="0" fillId="0" borderId="61" xfId="1" applyFont="1" applyBorder="1" applyAlignment="1">
      <alignment horizontal="center" vertical="center" wrapText="1"/>
    </xf>
    <xf numFmtId="0" fontId="0" fillId="0" borderId="52" xfId="1" applyFont="1" applyBorder="1" applyAlignment="1">
      <alignment horizontal="center" vertical="center" wrapText="1"/>
    </xf>
    <xf numFmtId="0" fontId="1" fillId="0" borderId="136" xfId="4" applyBorder="1">
      <alignment vertical="center"/>
    </xf>
    <xf numFmtId="0" fontId="1" fillId="0" borderId="137" xfId="4" applyBorder="1">
      <alignment vertical="center"/>
    </xf>
    <xf numFmtId="0" fontId="1" fillId="0" borderId="138" xfId="4" applyBorder="1">
      <alignment vertical="center"/>
    </xf>
    <xf numFmtId="0" fontId="1" fillId="0" borderId="139" xfId="4" applyBorder="1">
      <alignment vertical="center"/>
    </xf>
    <xf numFmtId="0" fontId="1" fillId="0" borderId="140" xfId="4" applyBorder="1">
      <alignment vertical="center"/>
    </xf>
    <xf numFmtId="0" fontId="0" fillId="0" borderId="95" xfId="1" applyFont="1" applyBorder="1" applyAlignment="1">
      <alignment horizontal="distributed" vertical="center"/>
    </xf>
    <xf numFmtId="0" fontId="0" fillId="0" borderId="73" xfId="1" applyFont="1" applyBorder="1" applyAlignment="1">
      <alignment horizontal="distributed" vertical="center"/>
    </xf>
    <xf numFmtId="0" fontId="0" fillId="0" borderId="107" xfId="1" applyFont="1" applyBorder="1" applyAlignment="1">
      <alignment horizontal="distributed" vertical="center"/>
    </xf>
    <xf numFmtId="0" fontId="1" fillId="0" borderId="73" xfId="4" applyBorder="1">
      <alignment vertical="center"/>
    </xf>
    <xf numFmtId="0" fontId="1" fillId="0" borderId="107" xfId="4" applyBorder="1">
      <alignment vertical="center"/>
    </xf>
    <xf numFmtId="0" fontId="17" fillId="0" borderId="2" xfId="1" applyFont="1" applyBorder="1" applyAlignment="1">
      <alignment horizontal="distributed" vertical="center"/>
    </xf>
    <xf numFmtId="0" fontId="17" fillId="0" borderId="34" xfId="1" applyFont="1" applyBorder="1" applyAlignment="1">
      <alignment horizontal="distributed" vertical="center"/>
    </xf>
    <xf numFmtId="0" fontId="17" fillId="0" borderId="3" xfId="1" applyFont="1" applyBorder="1" applyAlignment="1">
      <alignment horizontal="distributed" vertical="center"/>
    </xf>
    <xf numFmtId="0" fontId="1" fillId="0" borderId="40" xfId="4" applyBorder="1">
      <alignment vertical="center"/>
    </xf>
    <xf numFmtId="0" fontId="1" fillId="0" borderId="41" xfId="4" applyBorder="1">
      <alignment vertical="center"/>
    </xf>
    <xf numFmtId="0" fontId="0" fillId="2" borderId="42" xfId="1" applyFont="1" applyFill="1" applyBorder="1" applyAlignment="1" applyProtection="1">
      <alignment horizontal="center" vertical="center"/>
      <protection locked="0"/>
    </xf>
    <xf numFmtId="0" fontId="0" fillId="2" borderId="40" xfId="1" applyFont="1" applyFill="1" applyBorder="1" applyAlignment="1" applyProtection="1">
      <alignment horizontal="center" vertical="center"/>
      <protection locked="0"/>
    </xf>
    <xf numFmtId="0" fontId="0" fillId="2" borderId="43" xfId="1" applyFont="1" applyFill="1" applyBorder="1" applyAlignment="1" applyProtection="1">
      <alignment horizontal="center" vertical="center"/>
      <protection locked="0"/>
    </xf>
    <xf numFmtId="0" fontId="0" fillId="0" borderId="55" xfId="1" applyFont="1" applyBorder="1" applyAlignment="1">
      <alignment horizontal="center" vertical="center" textRotation="255"/>
    </xf>
    <xf numFmtId="0" fontId="0" fillId="0" borderId="59" xfId="1" applyFont="1" applyBorder="1" applyAlignment="1">
      <alignment horizontal="center" vertical="center" textRotation="255"/>
    </xf>
    <xf numFmtId="0" fontId="0" fillId="0" borderId="60" xfId="1" applyFont="1" applyBorder="1" applyAlignment="1">
      <alignment horizontal="center" vertical="center" textRotation="255"/>
    </xf>
    <xf numFmtId="0" fontId="0" fillId="0" borderId="47"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27" xfId="1" applyFont="1" applyBorder="1" applyAlignment="1">
      <alignment horizontal="distributed" vertical="center" wrapText="1"/>
    </xf>
    <xf numFmtId="0" fontId="0" fillId="0" borderId="32" xfId="1" applyFont="1" applyBorder="1" applyAlignment="1">
      <alignment horizontal="distributed" vertical="center" wrapText="1"/>
    </xf>
    <xf numFmtId="0" fontId="0" fillId="0" borderId="61"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52" xfId="1" applyFont="1" applyBorder="1" applyAlignment="1">
      <alignment horizontal="distributed" vertical="center" wrapText="1"/>
    </xf>
    <xf numFmtId="38" fontId="0" fillId="0" borderId="56" xfId="3" applyFont="1" applyBorder="1" applyAlignment="1" applyProtection="1">
      <alignment horizontal="center" vertical="center"/>
    </xf>
    <xf numFmtId="38" fontId="0" fillId="0" borderId="27" xfId="3" applyFont="1" applyBorder="1" applyAlignment="1" applyProtection="1">
      <alignment horizontal="center" vertical="center"/>
    </xf>
    <xf numFmtId="38" fontId="0" fillId="0" borderId="61" xfId="3" applyFont="1" applyBorder="1" applyAlignment="1" applyProtection="1">
      <alignment horizontal="center" vertical="center"/>
    </xf>
    <xf numFmtId="0" fontId="0" fillId="0" borderId="42" xfId="1" applyFont="1" applyBorder="1" applyAlignment="1">
      <alignment horizontal="distributed" vertical="center" wrapText="1"/>
    </xf>
    <xf numFmtId="0" fontId="0" fillId="0" borderId="40" xfId="1" applyFont="1" applyBorder="1" applyAlignment="1">
      <alignment horizontal="distributed" vertical="center" wrapText="1"/>
    </xf>
    <xf numFmtId="0" fontId="0" fillId="0" borderId="41" xfId="1" applyFont="1" applyBorder="1" applyAlignment="1">
      <alignment horizontal="distributed" vertical="center" wrapText="1"/>
    </xf>
    <xf numFmtId="0" fontId="1" fillId="0" borderId="31" xfId="4" applyBorder="1">
      <alignment vertical="center"/>
    </xf>
    <xf numFmtId="0" fontId="1" fillId="0" borderId="9" xfId="4" applyBorder="1">
      <alignment vertical="center"/>
    </xf>
    <xf numFmtId="0" fontId="1" fillId="3" borderId="135" xfId="4" applyFill="1" applyBorder="1" applyAlignment="1">
      <alignment horizontal="center" vertical="center"/>
    </xf>
    <xf numFmtId="0" fontId="1" fillId="3" borderId="136" xfId="4" applyFill="1" applyBorder="1" applyAlignment="1">
      <alignment horizontal="center" vertical="center"/>
    </xf>
    <xf numFmtId="0" fontId="1" fillId="3" borderId="137" xfId="4" applyFill="1" applyBorder="1" applyAlignment="1">
      <alignment horizontal="center" vertical="center"/>
    </xf>
    <xf numFmtId="0" fontId="1" fillId="3" borderId="141" xfId="4" applyFill="1" applyBorder="1" applyAlignment="1">
      <alignment horizontal="center" vertical="center"/>
    </xf>
    <xf numFmtId="0" fontId="1" fillId="3" borderId="142" xfId="4" applyFill="1" applyBorder="1" applyAlignment="1">
      <alignment horizontal="center" vertical="center"/>
    </xf>
    <xf numFmtId="0" fontId="1" fillId="3" borderId="143" xfId="4" applyFill="1" applyBorder="1" applyAlignment="1">
      <alignment horizontal="center" vertical="center"/>
    </xf>
    <xf numFmtId="0" fontId="1" fillId="3" borderId="138" xfId="4" applyFill="1" applyBorder="1" applyAlignment="1">
      <alignment horizontal="center" vertical="center"/>
    </xf>
    <xf numFmtId="0" fontId="1" fillId="3" borderId="139" xfId="4" applyFill="1" applyBorder="1" applyAlignment="1">
      <alignment horizontal="center" vertical="center"/>
    </xf>
    <xf numFmtId="0" fontId="1" fillId="3" borderId="140" xfId="4" applyFill="1" applyBorder="1" applyAlignment="1">
      <alignment horizontal="center" vertical="center"/>
    </xf>
    <xf numFmtId="0" fontId="1" fillId="0" borderId="47" xfId="4" applyBorder="1" applyAlignment="1">
      <alignment horizontal="distributed" vertical="center"/>
    </xf>
    <xf numFmtId="0" fontId="1" fillId="0" borderId="45" xfId="4" applyBorder="1" applyAlignment="1">
      <alignment horizontal="distributed" vertical="center"/>
    </xf>
    <xf numFmtId="0" fontId="1" fillId="0" borderId="27" xfId="4" applyBorder="1" applyAlignment="1">
      <alignment horizontal="distributed" vertical="center"/>
    </xf>
    <xf numFmtId="0" fontId="1" fillId="0" borderId="0" xfId="4" applyAlignment="1">
      <alignment horizontal="distributed" vertical="center"/>
    </xf>
    <xf numFmtId="0" fontId="1" fillId="0" borderId="32" xfId="4" applyBorder="1" applyAlignment="1">
      <alignment horizontal="distributed" vertical="center"/>
    </xf>
    <xf numFmtId="0" fontId="1" fillId="0" borderId="61" xfId="4" applyBorder="1" applyAlignment="1">
      <alignment horizontal="distributed" vertical="center"/>
    </xf>
    <xf numFmtId="0" fontId="1" fillId="0" borderId="38" xfId="4" applyBorder="1" applyAlignment="1">
      <alignment horizontal="distributed" vertical="center"/>
    </xf>
    <xf numFmtId="0" fontId="1" fillId="0" borderId="52" xfId="4" applyBorder="1" applyAlignment="1">
      <alignment horizontal="distributed" vertical="center"/>
    </xf>
    <xf numFmtId="0" fontId="0" fillId="0" borderId="7" xfId="1" applyFont="1" applyBorder="1" applyAlignment="1">
      <alignment horizontal="distributed" vertical="center"/>
    </xf>
    <xf numFmtId="0" fontId="0" fillId="0" borderId="31" xfId="1" applyFont="1" applyBorder="1" applyAlignment="1">
      <alignment horizontal="distributed" vertical="center"/>
    </xf>
    <xf numFmtId="0" fontId="0" fillId="0" borderId="9" xfId="1" applyFont="1" applyBorder="1" applyAlignment="1">
      <alignment horizontal="distributed" vertical="center"/>
    </xf>
    <xf numFmtId="0" fontId="0" fillId="0" borderId="22" xfId="1" applyFont="1" applyBorder="1" applyAlignment="1">
      <alignment horizontal="distributed" vertical="center"/>
    </xf>
    <xf numFmtId="0" fontId="1" fillId="0" borderId="22" xfId="4" applyBorder="1">
      <alignment vertical="center"/>
    </xf>
    <xf numFmtId="0" fontId="1" fillId="0" borderId="19" xfId="4" applyBorder="1">
      <alignment vertical="center"/>
    </xf>
    <xf numFmtId="0" fontId="0" fillId="0" borderId="26" xfId="1" applyFont="1" applyBorder="1" applyAlignment="1">
      <alignment horizontal="center" vertical="center"/>
    </xf>
    <xf numFmtId="0" fontId="0" fillId="0" borderId="29" xfId="1" applyFont="1" applyBorder="1" applyAlignment="1">
      <alignment horizontal="center" vertical="center"/>
    </xf>
    <xf numFmtId="0" fontId="0" fillId="0" borderId="62" xfId="1" applyFont="1" applyBorder="1" applyAlignment="1">
      <alignment horizontal="center" vertical="center"/>
    </xf>
    <xf numFmtId="0" fontId="17" fillId="0" borderId="27" xfId="1" applyFont="1" applyBorder="1" applyAlignment="1">
      <alignment horizontal="distributed" vertical="center" wrapText="1"/>
    </xf>
    <xf numFmtId="0" fontId="17" fillId="0" borderId="0" xfId="1" applyFont="1" applyAlignment="1">
      <alignment horizontal="distributed" vertical="center" wrapText="1"/>
    </xf>
    <xf numFmtId="0" fontId="17" fillId="0" borderId="32" xfId="1" applyFont="1" applyBorder="1" applyAlignment="1">
      <alignment horizontal="distributed" vertical="center" wrapText="1"/>
    </xf>
    <xf numFmtId="0" fontId="17" fillId="0" borderId="17" xfId="1" applyFont="1" applyBorder="1" applyAlignment="1">
      <alignment horizontal="distributed" vertical="center" wrapText="1"/>
    </xf>
    <xf numFmtId="0" fontId="17" fillId="0" borderId="22" xfId="1" applyFont="1" applyBorder="1" applyAlignment="1">
      <alignment horizontal="distributed" vertical="center" wrapText="1"/>
    </xf>
    <xf numFmtId="0" fontId="17" fillId="0" borderId="19" xfId="1" applyFont="1" applyBorder="1" applyAlignment="1">
      <alignment horizontal="distributed" vertical="center" wrapText="1"/>
    </xf>
    <xf numFmtId="0" fontId="0" fillId="0" borderId="25" xfId="1" applyFont="1" applyBorder="1" applyAlignment="1">
      <alignment horizontal="center" vertical="center"/>
    </xf>
    <xf numFmtId="178" fontId="0" fillId="2" borderId="36" xfId="1" applyNumberFormat="1" applyFont="1" applyFill="1" applyBorder="1" applyAlignment="1" applyProtection="1">
      <alignment horizontal="center" vertical="center"/>
      <protection locked="0"/>
    </xf>
    <xf numFmtId="178" fontId="0" fillId="2" borderId="70" xfId="1" applyNumberFormat="1" applyFont="1" applyFill="1" applyBorder="1" applyAlignment="1" applyProtection="1">
      <alignment horizontal="center" vertical="center"/>
      <protection locked="0"/>
    </xf>
    <xf numFmtId="178" fontId="0" fillId="2" borderId="71" xfId="1" applyNumberFormat="1" applyFont="1" applyFill="1" applyBorder="1" applyAlignment="1" applyProtection="1">
      <alignment horizontal="center" vertical="center"/>
      <protection locked="0"/>
    </xf>
    <xf numFmtId="0" fontId="0" fillId="5" borderId="44" xfId="1" applyFont="1" applyFill="1" applyBorder="1" applyAlignment="1">
      <alignment horizontal="center" vertical="center" wrapText="1"/>
    </xf>
    <xf numFmtId="0" fontId="0" fillId="5" borderId="47" xfId="1" applyFont="1" applyFill="1" applyBorder="1" applyAlignment="1">
      <alignment horizontal="center" vertical="center" wrapText="1"/>
    </xf>
    <xf numFmtId="0" fontId="0" fillId="5" borderId="48" xfId="1" applyFont="1" applyFill="1" applyBorder="1" applyAlignment="1">
      <alignment horizontal="center" vertical="center" wrapText="1"/>
    </xf>
    <xf numFmtId="0" fontId="0" fillId="5" borderId="51" xfId="1" applyFont="1" applyFill="1" applyBorder="1" applyAlignment="1">
      <alignment horizontal="center" vertical="center" wrapText="1"/>
    </xf>
    <xf numFmtId="0" fontId="0" fillId="5" borderId="38"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45" xfId="1" applyFont="1" applyFill="1" applyBorder="1" applyAlignment="1">
      <alignment horizontal="center" vertical="center"/>
    </xf>
    <xf numFmtId="0" fontId="0" fillId="5" borderId="64" xfId="1" applyFont="1" applyFill="1" applyBorder="1" applyAlignment="1">
      <alignment horizontal="center" vertical="center"/>
    </xf>
    <xf numFmtId="0" fontId="0" fillId="0" borderId="47" xfId="1" applyFont="1" applyBorder="1" applyAlignment="1">
      <alignment horizontal="center" vertical="center" shrinkToFit="1"/>
    </xf>
    <xf numFmtId="0" fontId="0" fillId="0" borderId="40" xfId="1" applyFont="1" applyBorder="1" applyAlignment="1">
      <alignment horizontal="center" vertical="center" shrinkToFit="1"/>
    </xf>
    <xf numFmtId="0" fontId="0" fillId="0" borderId="43" xfId="1" applyFont="1" applyBorder="1" applyAlignment="1">
      <alignment horizontal="center" vertical="center" shrinkToFit="1"/>
    </xf>
    <xf numFmtId="183" fontId="0" fillId="0" borderId="42" xfId="1" applyNumberFormat="1" applyFont="1" applyBorder="1" applyAlignment="1">
      <alignment vertical="center"/>
    </xf>
    <xf numFmtId="183" fontId="0" fillId="0" borderId="40" xfId="1" applyNumberFormat="1" applyFont="1" applyBorder="1" applyAlignment="1">
      <alignment vertical="center"/>
    </xf>
    <xf numFmtId="183" fontId="0" fillId="0" borderId="41" xfId="1" applyNumberFormat="1" applyFont="1" applyBorder="1" applyAlignment="1">
      <alignment vertical="center"/>
    </xf>
    <xf numFmtId="178" fontId="0" fillId="2" borderId="2" xfId="1" applyNumberFormat="1" applyFont="1" applyFill="1" applyBorder="1" applyAlignment="1" applyProtection="1">
      <alignment horizontal="center" vertical="center"/>
      <protection locked="0"/>
    </xf>
    <xf numFmtId="178" fontId="0" fillId="2" borderId="34" xfId="1" applyNumberFormat="1" applyFont="1" applyFill="1" applyBorder="1" applyAlignment="1" applyProtection="1">
      <alignment horizontal="center" vertical="center"/>
      <protection locked="0"/>
    </xf>
    <xf numFmtId="178" fontId="0" fillId="2" borderId="69" xfId="1" applyNumberFormat="1" applyFont="1" applyFill="1" applyBorder="1" applyAlignment="1" applyProtection="1">
      <alignment horizontal="center" vertical="center"/>
      <protection locked="0"/>
    </xf>
    <xf numFmtId="178" fontId="0" fillId="0" borderId="63" xfId="1" applyNumberFormat="1" applyFont="1" applyBorder="1" applyAlignment="1">
      <alignment horizontal="center" vertical="center"/>
    </xf>
    <xf numFmtId="178" fontId="0" fillId="0" borderId="36" xfId="1" applyNumberFormat="1" applyFont="1" applyBorder="1" applyAlignment="1">
      <alignment horizontal="center" vertical="center"/>
    </xf>
    <xf numFmtId="178" fontId="0" fillId="0" borderId="37" xfId="1" applyNumberFormat="1" applyFont="1" applyBorder="1" applyAlignment="1">
      <alignment horizontal="center" vertical="center"/>
    </xf>
    <xf numFmtId="0" fontId="0" fillId="2" borderId="99" xfId="1" applyFont="1" applyFill="1" applyBorder="1" applyAlignment="1" applyProtection="1">
      <alignment horizontal="distributed" vertical="center"/>
      <protection locked="0"/>
    </xf>
    <xf numFmtId="0" fontId="0" fillId="2" borderId="63" xfId="1" applyFont="1" applyFill="1" applyBorder="1" applyAlignment="1" applyProtection="1">
      <alignment horizontal="distributed" vertical="center"/>
      <protection locked="0"/>
    </xf>
    <xf numFmtId="0" fontId="0" fillId="2" borderId="63"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0" xfId="1" applyNumberFormat="1" applyFont="1" applyBorder="1" applyAlignment="1">
      <alignment horizontal="center" vertical="center"/>
    </xf>
    <xf numFmtId="0" fontId="0" fillId="0" borderId="91" xfId="1" applyFont="1" applyBorder="1" applyAlignment="1">
      <alignment horizontal="left" vertical="center"/>
    </xf>
    <xf numFmtId="0" fontId="0" fillId="0" borderId="118" xfId="1" applyFont="1" applyBorder="1" applyAlignment="1">
      <alignment horizontal="distributed" vertical="center"/>
    </xf>
    <xf numFmtId="0" fontId="0" fillId="0" borderId="49" xfId="1" applyFont="1" applyBorder="1" applyAlignment="1">
      <alignment horizontal="distributed" vertical="center"/>
    </xf>
    <xf numFmtId="0" fontId="0" fillId="0" borderId="116" xfId="1" applyFont="1" applyBorder="1" applyAlignment="1">
      <alignment horizontal="distributed" vertical="center"/>
    </xf>
    <xf numFmtId="0" fontId="0" fillId="0" borderId="90" xfId="1" applyFont="1" applyBorder="1" applyAlignment="1">
      <alignment horizontal="center"/>
    </xf>
    <xf numFmtId="0" fontId="0" fillId="0" borderId="130" xfId="1" applyFont="1" applyBorder="1" applyAlignment="1">
      <alignment horizontal="distributed" vertical="center"/>
    </xf>
    <xf numFmtId="0" fontId="0" fillId="0" borderId="133" xfId="1" applyFont="1" applyBorder="1" applyAlignment="1">
      <alignment horizontal="distributed" vertical="center"/>
    </xf>
    <xf numFmtId="0" fontId="0" fillId="0" borderId="134" xfId="1" applyFont="1" applyBorder="1" applyAlignment="1">
      <alignment horizontal="distributed" vertical="center"/>
    </xf>
    <xf numFmtId="178" fontId="0" fillId="0" borderId="16" xfId="1" applyNumberFormat="1" applyFont="1" applyBorder="1" applyAlignment="1">
      <alignment horizontal="center" vertical="center"/>
    </xf>
    <xf numFmtId="178" fontId="0" fillId="0" borderId="17" xfId="1" applyNumberFormat="1" applyFont="1" applyBorder="1" applyAlignment="1">
      <alignment horizontal="center" vertical="center"/>
    </xf>
    <xf numFmtId="178" fontId="0" fillId="0" borderId="28" xfId="1" applyNumberFormat="1" applyFont="1" applyBorder="1" applyAlignment="1">
      <alignment horizontal="center" vertical="center"/>
    </xf>
    <xf numFmtId="178" fontId="0" fillId="0" borderId="22" xfId="1" applyNumberFormat="1" applyFont="1" applyBorder="1" applyAlignment="1">
      <alignment horizontal="center" vertical="center"/>
    </xf>
    <xf numFmtId="178" fontId="0" fillId="0" borderId="91" xfId="1" applyNumberFormat="1" applyFont="1" applyBorder="1" applyAlignment="1">
      <alignment horizontal="center" vertical="center"/>
    </xf>
    <xf numFmtId="182" fontId="0" fillId="0" borderId="42" xfId="1" applyNumberFormat="1" applyFont="1" applyBorder="1" applyAlignment="1">
      <alignment vertical="center"/>
    </xf>
    <xf numFmtId="182" fontId="1" fillId="0" borderId="40" xfId="4" applyNumberFormat="1" applyBorder="1">
      <alignment vertical="center"/>
    </xf>
    <xf numFmtId="182" fontId="1" fillId="0" borderId="43" xfId="4" applyNumberFormat="1" applyBorder="1">
      <alignment vertical="center"/>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1" xfId="1" applyFont="1" applyBorder="1" applyAlignment="1">
      <alignment horizontal="distributed" vertical="center"/>
    </xf>
    <xf numFmtId="0" fontId="0" fillId="0" borderId="132" xfId="1" applyFont="1" applyBorder="1" applyAlignment="1">
      <alignment horizontal="distributed" vertical="center"/>
    </xf>
    <xf numFmtId="0" fontId="1" fillId="0" borderId="40" xfId="4" applyBorder="1" applyAlignment="1">
      <alignment horizontal="distributed" vertical="center"/>
    </xf>
    <xf numFmtId="0" fontId="1" fillId="0" borderId="41" xfId="4" applyBorder="1" applyAlignment="1">
      <alignment horizontal="distributed" vertical="center"/>
    </xf>
    <xf numFmtId="0" fontId="0" fillId="0" borderId="24" xfId="1" applyFont="1" applyBorder="1" applyAlignment="1">
      <alignment horizontal="distributed" vertical="center"/>
    </xf>
    <xf numFmtId="0" fontId="1" fillId="0" borderId="24" xfId="4" applyBorder="1" applyAlignment="1">
      <alignment horizontal="distributed" vertical="center"/>
    </xf>
    <xf numFmtId="0" fontId="0" fillId="0" borderId="73" xfId="1" applyFont="1" applyBorder="1" applyAlignment="1">
      <alignment horizontal="left" vertical="center" wrapText="1"/>
    </xf>
    <xf numFmtId="0" fontId="0" fillId="0" borderId="97" xfId="1" applyFont="1" applyBorder="1" applyAlignment="1">
      <alignment horizontal="left" vertical="center" wrapText="1"/>
    </xf>
    <xf numFmtId="0" fontId="0" fillId="0" borderId="108" xfId="1" applyFont="1" applyBorder="1" applyAlignment="1">
      <alignment horizontal="distributed" vertical="center"/>
    </xf>
    <xf numFmtId="0" fontId="0" fillId="0" borderId="109" xfId="1" applyFont="1" applyBorder="1" applyAlignment="1">
      <alignment horizontal="distributed" vertical="center"/>
    </xf>
    <xf numFmtId="0" fontId="0" fillId="0" borderId="110" xfId="1" applyFont="1" applyBorder="1" applyAlignment="1">
      <alignment horizontal="distributed" vertical="center"/>
    </xf>
    <xf numFmtId="0" fontId="0" fillId="0" borderId="111" xfId="1" applyFont="1" applyBorder="1" applyAlignment="1">
      <alignment horizontal="distributed" vertical="center"/>
    </xf>
    <xf numFmtId="0" fontId="0" fillId="0" borderId="50" xfId="1" applyFont="1" applyBorder="1" applyAlignment="1">
      <alignment horizontal="center" vertical="center"/>
    </xf>
    <xf numFmtId="0" fontId="0" fillId="0" borderId="112" xfId="1" applyFont="1" applyBorder="1" applyAlignment="1">
      <alignment horizontal="distributed" vertical="center"/>
    </xf>
    <xf numFmtId="0" fontId="0" fillId="0" borderId="82" xfId="1" applyFont="1" applyBorder="1" applyAlignment="1">
      <alignment horizontal="distributed" vertical="center"/>
    </xf>
    <xf numFmtId="0" fontId="0" fillId="0" borderId="113" xfId="1" applyFont="1" applyBorder="1" applyAlignment="1">
      <alignment horizontal="distributed" vertical="center"/>
    </xf>
    <xf numFmtId="0" fontId="0" fillId="0" borderId="81" xfId="1" applyFont="1" applyBorder="1" applyAlignment="1">
      <alignment horizontal="center" vertical="center"/>
    </xf>
    <xf numFmtId="0" fontId="0" fillId="0" borderId="82" xfId="1" applyFont="1" applyBorder="1" applyAlignment="1">
      <alignment horizontal="center" vertical="center"/>
    </xf>
    <xf numFmtId="0" fontId="0" fillId="0" borderId="83" xfId="1" applyFont="1" applyBorder="1" applyAlignment="1">
      <alignment horizontal="center" vertical="center"/>
    </xf>
    <xf numFmtId="0" fontId="0" fillId="0" borderId="85" xfId="1" applyFont="1" applyBorder="1" applyAlignment="1">
      <alignment horizontal="center" vertical="center"/>
    </xf>
    <xf numFmtId="0" fontId="0" fillId="0" borderId="114" xfId="1" applyFont="1" applyBorder="1" applyAlignment="1">
      <alignment horizontal="distributed" vertical="center"/>
    </xf>
    <xf numFmtId="0" fontId="0" fillId="0" borderId="117" xfId="1" applyFont="1" applyBorder="1" applyAlignment="1">
      <alignment horizontal="distributed" vertical="center"/>
    </xf>
    <xf numFmtId="0" fontId="0" fillId="0" borderId="115" xfId="1" applyFont="1" applyBorder="1" applyAlignment="1">
      <alignment horizontal="center" vertical="center"/>
    </xf>
    <xf numFmtId="0" fontId="0" fillId="0" borderId="9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75" xfId="1" applyFont="1" applyBorder="1" applyAlignment="1">
      <alignment horizontal="right" vertical="center"/>
    </xf>
    <xf numFmtId="0" fontId="0" fillId="0" borderId="73" xfId="1" applyFont="1" applyBorder="1" applyAlignment="1">
      <alignment horizontal="right" vertical="center"/>
    </xf>
    <xf numFmtId="0" fontId="0" fillId="0" borderId="125" xfId="1" applyFont="1" applyBorder="1" applyAlignment="1">
      <alignment horizontal="distributed" vertical="center"/>
    </xf>
    <xf numFmtId="0" fontId="0" fillId="0" borderId="92" xfId="1" applyFont="1" applyBorder="1" applyAlignment="1">
      <alignment horizontal="center" vertical="center"/>
    </xf>
    <xf numFmtId="0" fontId="0" fillId="0" borderId="120" xfId="1" applyFont="1" applyBorder="1" applyAlignment="1">
      <alignment horizontal="distributed" vertical="center"/>
    </xf>
    <xf numFmtId="0" fontId="0" fillId="0" borderId="69" xfId="1" applyFont="1" applyBorder="1" applyAlignment="1">
      <alignment horizontal="center" vertical="center"/>
    </xf>
    <xf numFmtId="0" fontId="0" fillId="0" borderId="35" xfId="1" applyFont="1" applyBorder="1" applyAlignment="1">
      <alignment horizontal="distributed" vertical="center"/>
    </xf>
    <xf numFmtId="0" fontId="0" fillId="0" borderId="126" xfId="1" applyFont="1" applyBorder="1" applyAlignment="1">
      <alignment horizontal="center" vertical="center"/>
    </xf>
    <xf numFmtId="0" fontId="0" fillId="0" borderId="127" xfId="1" applyFont="1" applyBorder="1" applyAlignment="1">
      <alignment horizontal="distributed" vertical="center"/>
    </xf>
    <xf numFmtId="0" fontId="0" fillId="0" borderId="50" xfId="1" applyFont="1" applyBorder="1" applyAlignment="1">
      <alignment horizontal="center"/>
    </xf>
    <xf numFmtId="0" fontId="0" fillId="0" borderId="27" xfId="1" applyFont="1" applyBorder="1" applyAlignment="1">
      <alignment horizontal="left" vertical="center"/>
    </xf>
    <xf numFmtId="0" fontId="0" fillId="0" borderId="90" xfId="1" applyFont="1" applyBorder="1" applyAlignment="1">
      <alignment horizontal="left" vertical="center"/>
    </xf>
    <xf numFmtId="0" fontId="0" fillId="0" borderId="124" xfId="1" applyFont="1" applyBorder="1" applyAlignment="1">
      <alignment horizontal="distributed" vertical="center"/>
    </xf>
    <xf numFmtId="0" fontId="0" fillId="0" borderId="50" xfId="1" applyFont="1" applyBorder="1" applyAlignment="1">
      <alignment horizontal="left" vertical="center"/>
    </xf>
    <xf numFmtId="0" fontId="0" fillId="0" borderId="85" xfId="1" applyFont="1" applyBorder="1" applyAlignment="1">
      <alignment horizontal="left" vertical="center"/>
    </xf>
    <xf numFmtId="0" fontId="0" fillId="0" borderId="97" xfId="1" applyFont="1" applyBorder="1" applyAlignment="1">
      <alignment horizontal="center" vertical="center"/>
    </xf>
    <xf numFmtId="0" fontId="0" fillId="5" borderId="29"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5" borderId="1" xfId="1" applyFont="1" applyFill="1" applyBorder="1" applyAlignment="1">
      <alignment horizontal="center" vertical="center"/>
    </xf>
    <xf numFmtId="0" fontId="10" fillId="0" borderId="1" xfId="1" applyFont="1" applyBorder="1" applyAlignment="1">
      <alignment horizontal="center" vertical="center"/>
    </xf>
    <xf numFmtId="0" fontId="0" fillId="2" borderId="27"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180" fontId="10" fillId="0" borderId="1" xfId="1" applyNumberFormat="1" applyFont="1" applyBorder="1" applyAlignment="1">
      <alignment horizontal="center" vertical="center"/>
    </xf>
    <xf numFmtId="0" fontId="0" fillId="0" borderId="72" xfId="1" applyFont="1" applyBorder="1" applyAlignment="1">
      <alignment horizontal="distributed" vertical="center"/>
    </xf>
    <xf numFmtId="0" fontId="0" fillId="2" borderId="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3" fillId="0" borderId="1" xfId="1" applyFont="1" applyBorder="1" applyAlignment="1">
      <alignment horizontal="center" vertical="center"/>
    </xf>
    <xf numFmtId="0" fontId="60" fillId="0" borderId="1" xfId="1" applyFont="1" applyBorder="1" applyAlignment="1">
      <alignment horizontal="center" vertical="center"/>
    </xf>
    <xf numFmtId="0" fontId="0" fillId="2" borderId="36" xfId="1" applyFont="1" applyFill="1" applyBorder="1" applyAlignment="1" applyProtection="1">
      <alignment horizontal="left" vertical="center"/>
      <protection locked="0"/>
    </xf>
    <xf numFmtId="0" fontId="0" fillId="2" borderId="70" xfId="1" applyFont="1" applyFill="1" applyBorder="1" applyAlignment="1" applyProtection="1">
      <alignment horizontal="left" vertical="center"/>
      <protection locked="0"/>
    </xf>
    <xf numFmtId="0" fontId="0" fillId="2" borderId="99" xfId="1" applyFont="1" applyFill="1" applyBorder="1" applyAlignment="1" applyProtection="1">
      <alignment horizontal="left" vertical="center"/>
      <protection locked="0"/>
    </xf>
    <xf numFmtId="0" fontId="0" fillId="0" borderId="121" xfId="1" applyFont="1" applyBorder="1" applyAlignment="1">
      <alignment horizontal="distributed" vertical="center"/>
    </xf>
    <xf numFmtId="0" fontId="0" fillId="0" borderId="77" xfId="1" applyFont="1" applyBorder="1" applyAlignment="1">
      <alignment horizontal="center" vertical="center"/>
    </xf>
    <xf numFmtId="0" fontId="0" fillId="0" borderId="121" xfId="1" applyFont="1" applyBorder="1" applyAlignment="1">
      <alignment horizontal="center" vertical="center"/>
    </xf>
    <xf numFmtId="0" fontId="0" fillId="0" borderId="80" xfId="1" applyFont="1" applyBorder="1" applyAlignment="1">
      <alignment horizontal="center" vertical="center"/>
    </xf>
    <xf numFmtId="0" fontId="0" fillId="0" borderId="122" xfId="1" applyFont="1" applyBorder="1" applyAlignment="1">
      <alignment horizontal="center" vertical="center"/>
    </xf>
    <xf numFmtId="0" fontId="0" fillId="0" borderId="123" xfId="1" applyFont="1" applyBorder="1" applyAlignment="1">
      <alignment horizontal="center" vertical="center"/>
    </xf>
    <xf numFmtId="0" fontId="0" fillId="0" borderId="119" xfId="1" applyFont="1" applyBorder="1" applyAlignment="1">
      <alignment horizontal="center" vertical="center"/>
    </xf>
    <xf numFmtId="185" fontId="0" fillId="0" borderId="42" xfId="1" applyNumberFormat="1" applyFont="1" applyBorder="1" applyAlignment="1">
      <alignment horizontal="center" vertical="center"/>
    </xf>
    <xf numFmtId="185" fontId="0" fillId="0" borderId="40" xfId="1" applyNumberFormat="1" applyFont="1" applyBorder="1" applyAlignment="1">
      <alignment horizontal="center" vertical="center"/>
    </xf>
    <xf numFmtId="185" fontId="0" fillId="0" borderId="43" xfId="1" applyNumberFormat="1" applyFont="1" applyBorder="1" applyAlignment="1">
      <alignment horizontal="center" vertical="center"/>
    </xf>
    <xf numFmtId="0" fontId="0" fillId="0" borderId="0" xfId="1" applyFont="1" applyAlignment="1">
      <alignment horizontal="distributed"/>
    </xf>
    <xf numFmtId="184" fontId="0" fillId="0" borderId="0" xfId="1" applyNumberFormat="1" applyFont="1" applyAlignment="1">
      <alignment horizontal="center"/>
    </xf>
    <xf numFmtId="181" fontId="0" fillId="0" borderId="0" xfId="1" applyNumberFormat="1" applyFont="1" applyAlignment="1">
      <alignment horizontal="distributed" vertical="center" wrapText="1"/>
    </xf>
    <xf numFmtId="181" fontId="0" fillId="0" borderId="32" xfId="1" applyNumberFormat="1" applyFont="1" applyBorder="1" applyAlignment="1">
      <alignment horizontal="distributed" vertical="center" wrapText="1"/>
    </xf>
    <xf numFmtId="0" fontId="0" fillId="0" borderId="0" xfId="1" applyFont="1" applyAlignment="1">
      <alignment horizontal="center" vertical="top" wrapText="1"/>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2" borderId="7" xfId="1" applyFont="1" applyFill="1" applyBorder="1" applyAlignment="1" applyProtection="1">
      <alignment horizontal="center" vertical="center"/>
      <protection locked="0"/>
    </xf>
    <xf numFmtId="0" fontId="0" fillId="2" borderId="17" xfId="1" applyFont="1" applyFill="1" applyBorder="1" applyAlignment="1" applyProtection="1">
      <alignment horizontal="center" vertical="center"/>
      <protection locked="0"/>
    </xf>
    <xf numFmtId="0" fontId="0" fillId="0" borderId="116" xfId="1" applyFont="1" applyBorder="1" applyAlignment="1">
      <alignment horizontal="center" vertical="center"/>
    </xf>
    <xf numFmtId="0" fontId="0" fillId="2" borderId="118" xfId="1" applyFont="1" applyFill="1" applyBorder="1" applyAlignment="1" applyProtection="1">
      <alignment horizontal="left" vertical="top" wrapText="1"/>
      <protection locked="0"/>
    </xf>
    <xf numFmtId="0" fontId="0" fillId="2" borderId="31"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36" xfId="1" applyFont="1" applyBorder="1" applyAlignment="1">
      <alignment horizontal="left" vertical="center"/>
    </xf>
    <xf numFmtId="0" fontId="0" fillId="0" borderId="70" xfId="1" applyFont="1" applyBorder="1" applyAlignment="1">
      <alignment horizontal="left" vertical="center"/>
    </xf>
    <xf numFmtId="0" fontId="0" fillId="0" borderId="99" xfId="1" applyFont="1" applyBorder="1" applyAlignment="1">
      <alignment horizontal="left" vertical="center"/>
    </xf>
    <xf numFmtId="0" fontId="0" fillId="2" borderId="53" xfId="1" applyFont="1" applyFill="1" applyBorder="1" applyAlignment="1" applyProtection="1">
      <alignment horizontal="center" vertical="center"/>
      <protection locked="0"/>
    </xf>
    <xf numFmtId="0" fontId="0" fillId="2" borderId="28" xfId="1" applyFont="1" applyFill="1" applyBorder="1" applyAlignment="1" applyProtection="1">
      <alignment horizontal="center" vertical="center"/>
      <protection locked="0"/>
    </xf>
    <xf numFmtId="0" fontId="0" fillId="0" borderId="3" xfId="1" applyFont="1" applyBorder="1" applyAlignment="1">
      <alignment horizontal="left" vertical="center" shrinkToFit="1"/>
    </xf>
    <xf numFmtId="0" fontId="0" fillId="0" borderId="0" xfId="1" applyFont="1" applyAlignment="1">
      <alignment horizontal="left" vertical="top" wrapText="1"/>
    </xf>
    <xf numFmtId="0" fontId="0" fillId="0" borderId="50" xfId="1" applyFont="1" applyBorder="1" applyAlignment="1">
      <alignment horizontal="left" vertical="top" wrapText="1"/>
    </xf>
    <xf numFmtId="0" fontId="0" fillId="0" borderId="38" xfId="1" applyFont="1" applyBorder="1" applyAlignment="1">
      <alignment horizontal="left" vertical="top" wrapText="1"/>
    </xf>
    <xf numFmtId="0" fontId="0" fillId="0" borderId="54" xfId="1" applyFont="1" applyBorder="1" applyAlignment="1">
      <alignment horizontal="left" vertical="top" wrapText="1"/>
    </xf>
    <xf numFmtId="0" fontId="0" fillId="0" borderId="98" xfId="1" applyFont="1" applyBorder="1" applyAlignment="1">
      <alignment horizontal="center" vertical="center"/>
    </xf>
    <xf numFmtId="0" fontId="0" fillId="0" borderId="20"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wrapText="1"/>
    </xf>
    <xf numFmtId="0" fontId="0" fillId="0" borderId="66" xfId="1" applyFont="1" applyBorder="1" applyAlignment="1">
      <alignment horizontal="center" vertical="center" wrapText="1"/>
    </xf>
    <xf numFmtId="0" fontId="0" fillId="0" borderId="130" xfId="1" applyFont="1" applyBorder="1" applyAlignment="1">
      <alignment horizontal="center" vertical="center"/>
    </xf>
    <xf numFmtId="0" fontId="0" fillId="0" borderId="133" xfId="1" applyFont="1" applyBorder="1" applyAlignment="1">
      <alignment horizontal="center" vertical="center"/>
    </xf>
    <xf numFmtId="0" fontId="0" fillId="0" borderId="132" xfId="1" applyFont="1" applyBorder="1" applyAlignment="1">
      <alignment horizontal="center" vertical="center"/>
    </xf>
    <xf numFmtId="0" fontId="0" fillId="0" borderId="133" xfId="1" applyFont="1" applyBorder="1" applyAlignment="1">
      <alignment horizontal="center" vertical="center" wrapText="1"/>
    </xf>
    <xf numFmtId="0" fontId="0" fillId="0" borderId="134" xfId="1" applyFont="1" applyBorder="1" applyAlignment="1">
      <alignment horizontal="center" vertical="center" wrapText="1"/>
    </xf>
    <xf numFmtId="0" fontId="0" fillId="0" borderId="187" xfId="1" applyFont="1" applyBorder="1" applyAlignment="1">
      <alignment horizontal="center" vertical="center"/>
    </xf>
    <xf numFmtId="0" fontId="0" fillId="0" borderId="188" xfId="1" applyFont="1" applyBorder="1" applyAlignment="1">
      <alignment horizontal="left" vertical="center"/>
    </xf>
    <xf numFmtId="0" fontId="0" fillId="0" borderId="189" xfId="1" applyFont="1" applyBorder="1" applyAlignment="1">
      <alignment horizontal="left" vertical="center"/>
    </xf>
    <xf numFmtId="0" fontId="0" fillId="0" borderId="190" xfId="1" applyFont="1" applyBorder="1" applyAlignment="1">
      <alignment horizontal="left" vertical="center"/>
    </xf>
    <xf numFmtId="0" fontId="0" fillId="0" borderId="101" xfId="1" applyFont="1" applyBorder="1" applyAlignment="1">
      <alignment horizontal="left" vertical="top" wrapText="1"/>
    </xf>
    <xf numFmtId="0" fontId="0" fillId="0" borderId="102" xfId="1" applyFont="1" applyBorder="1" applyAlignment="1">
      <alignment horizontal="left" vertical="top" wrapText="1"/>
    </xf>
    <xf numFmtId="0" fontId="0" fillId="0" borderId="6" xfId="1" applyFont="1" applyBorder="1" applyAlignment="1">
      <alignment horizontal="left" vertical="center" shrinkToFit="1"/>
    </xf>
    <xf numFmtId="0" fontId="0" fillId="0" borderId="125" xfId="1" applyFont="1" applyBorder="1" applyAlignment="1">
      <alignment horizontal="center" vertical="center"/>
    </xf>
    <xf numFmtId="0" fontId="0" fillId="2" borderId="1" xfId="1" applyFont="1" applyFill="1" applyBorder="1" applyAlignment="1" applyProtection="1">
      <alignment horizontal="left" vertical="center" wrapText="1" shrinkToFit="1"/>
      <protection locked="0"/>
    </xf>
    <xf numFmtId="0" fontId="0" fillId="2" borderId="30" xfId="1" applyFont="1" applyFill="1" applyBorder="1" applyAlignment="1" applyProtection="1">
      <alignment horizontal="left" vertical="center" wrapText="1"/>
      <protection locked="0"/>
    </xf>
    <xf numFmtId="0" fontId="0" fillId="0" borderId="35" xfId="1" applyFont="1" applyBorder="1" applyAlignment="1">
      <alignment horizontal="center" vertical="center"/>
    </xf>
    <xf numFmtId="0" fontId="0" fillId="2" borderId="63" xfId="1" applyFont="1" applyFill="1" applyBorder="1" applyAlignment="1" applyProtection="1">
      <alignment horizontal="left" vertical="center" wrapText="1" shrinkToFit="1"/>
      <protection locked="0"/>
    </xf>
    <xf numFmtId="0" fontId="0" fillId="2" borderId="63" xfId="1" applyFont="1" applyFill="1" applyBorder="1" applyAlignment="1" applyProtection="1">
      <alignment horizontal="left" vertical="center" wrapText="1"/>
      <protection locked="0"/>
    </xf>
    <xf numFmtId="0" fontId="0" fillId="2" borderId="37" xfId="1" applyFont="1" applyFill="1" applyBorder="1" applyAlignment="1" applyProtection="1">
      <alignment horizontal="left" vertical="center" wrapText="1"/>
      <protection locked="0"/>
    </xf>
    <xf numFmtId="0" fontId="0" fillId="0" borderId="63" xfId="1" applyFont="1" applyBorder="1" applyAlignment="1">
      <alignment horizontal="left" vertical="center" shrinkToFit="1"/>
    </xf>
    <xf numFmtId="0" fontId="0" fillId="0" borderId="36" xfId="1" applyFont="1" applyBorder="1" applyAlignment="1">
      <alignment horizontal="left" vertical="center" shrinkToFit="1"/>
    </xf>
    <xf numFmtId="0" fontId="0" fillId="0" borderId="99" xfId="1" applyFont="1" applyBorder="1" applyAlignment="1">
      <alignment horizontal="left" vertical="center" shrinkToFit="1"/>
    </xf>
    <xf numFmtId="0" fontId="0" fillId="0" borderId="39" xfId="1" applyFont="1" applyBorder="1" applyAlignment="1">
      <alignment horizontal="center"/>
    </xf>
    <xf numFmtId="0" fontId="0" fillId="0" borderId="56" xfId="1" applyFont="1" applyBorder="1" applyAlignment="1">
      <alignment horizontal="left" vertical="center"/>
    </xf>
    <xf numFmtId="0" fontId="0" fillId="0" borderId="47" xfId="1" applyFont="1" applyBorder="1" applyAlignment="1">
      <alignment horizontal="left" vertical="center"/>
    </xf>
    <xf numFmtId="0" fontId="0" fillId="0" borderId="48" xfId="1" applyFont="1" applyBorder="1" applyAlignment="1">
      <alignment horizontal="left" vertical="center"/>
    </xf>
    <xf numFmtId="0" fontId="0" fillId="0" borderId="44" xfId="1" applyFont="1" applyBorder="1" applyAlignment="1">
      <alignment horizontal="center" vertical="center" shrinkToFit="1"/>
    </xf>
    <xf numFmtId="0" fontId="0" fillId="0" borderId="17" xfId="1" applyFont="1" applyBorder="1" applyAlignment="1">
      <alignment horizontal="left" vertical="center" shrinkToFit="1"/>
    </xf>
    <xf numFmtId="0" fontId="0" fillId="0" borderId="66" xfId="1" applyFont="1" applyBorder="1" applyAlignment="1">
      <alignment horizontal="center" vertical="center" shrinkToFit="1"/>
    </xf>
    <xf numFmtId="0" fontId="0" fillId="0" borderId="49" xfId="1" applyFont="1" applyBorder="1" applyAlignment="1">
      <alignment horizontal="center" vertical="center"/>
    </xf>
    <xf numFmtId="0" fontId="0" fillId="0" borderId="118" xfId="1" applyFont="1" applyBorder="1" applyAlignment="1">
      <alignment horizontal="center" vertical="center"/>
    </xf>
    <xf numFmtId="0" fontId="0" fillId="0" borderId="64" xfId="1" applyFont="1" applyBorder="1" applyAlignment="1">
      <alignment horizontal="center" vertical="center" shrinkToFit="1"/>
    </xf>
    <xf numFmtId="0" fontId="0" fillId="2" borderId="36" xfId="1" applyFont="1" applyFill="1" applyBorder="1" applyAlignment="1" applyProtection="1">
      <alignment horizontal="left" vertical="center" wrapText="1" shrinkToFit="1"/>
      <protection locked="0"/>
    </xf>
    <xf numFmtId="0" fontId="0" fillId="2" borderId="70" xfId="1" applyFont="1" applyFill="1" applyBorder="1" applyAlignment="1" applyProtection="1">
      <alignment horizontal="left" vertical="center" wrapText="1" shrinkToFit="1"/>
      <protection locked="0"/>
    </xf>
    <xf numFmtId="0" fontId="0" fillId="2" borderId="99" xfId="1" applyFont="1" applyFill="1" applyBorder="1" applyAlignment="1" applyProtection="1">
      <alignment horizontal="left" vertical="center" wrapText="1" shrinkToFit="1"/>
      <protection locked="0"/>
    </xf>
    <xf numFmtId="0" fontId="0" fillId="0" borderId="46" xfId="1" applyFont="1" applyBorder="1" applyAlignment="1">
      <alignment horizontal="left" vertical="center" shrinkToFit="1"/>
    </xf>
    <xf numFmtId="0" fontId="0" fillId="0" borderId="95" xfId="1" applyFont="1" applyBorder="1" applyAlignment="1">
      <alignment horizontal="left" vertical="center" shrinkToFit="1"/>
    </xf>
    <xf numFmtId="0" fontId="0" fillId="0" borderId="107" xfId="1" applyFont="1" applyBorder="1" applyAlignment="1">
      <alignment horizontal="left" vertical="center" shrinkToFit="1"/>
    </xf>
    <xf numFmtId="0" fontId="0" fillId="0" borderId="61" xfId="1" applyFont="1" applyBorder="1" applyAlignment="1">
      <alignment horizontal="center" vertical="center" shrinkToFit="1"/>
    </xf>
    <xf numFmtId="0" fontId="0" fillId="0" borderId="52" xfId="1" applyFont="1" applyBorder="1" applyAlignment="1">
      <alignment horizontal="center" vertical="center" shrinkToFit="1"/>
    </xf>
    <xf numFmtId="0" fontId="0" fillId="0" borderId="54" xfId="1" applyFont="1" applyBorder="1" applyAlignment="1">
      <alignment horizontal="center" vertical="center" shrinkToFit="1"/>
    </xf>
    <xf numFmtId="0" fontId="0" fillId="0" borderId="44" xfId="1" applyFont="1" applyBorder="1" applyAlignment="1">
      <alignment horizontal="right"/>
    </xf>
    <xf numFmtId="0" fontId="0" fillId="0" borderId="47" xfId="1" applyFont="1" applyBorder="1" applyAlignment="1">
      <alignment horizontal="right"/>
    </xf>
    <xf numFmtId="0" fontId="0" fillId="0" borderId="26" xfId="1" applyFont="1" applyBorder="1" applyAlignment="1">
      <alignment horizontal="left" vertical="center" wrapText="1"/>
    </xf>
    <xf numFmtId="0" fontId="0" fillId="0" borderId="29" xfId="1" applyFont="1" applyBorder="1" applyAlignment="1">
      <alignment horizontal="left" vertical="center" wrapText="1"/>
    </xf>
    <xf numFmtId="0" fontId="0" fillId="0" borderId="62" xfId="1" applyFont="1" applyBorder="1" applyAlignment="1">
      <alignment horizontal="left" vertical="center" wrapText="1"/>
    </xf>
    <xf numFmtId="0" fontId="0" fillId="0" borderId="36" xfId="1" applyFont="1" applyBorder="1" applyAlignment="1">
      <alignment horizontal="left" vertical="center" wrapText="1"/>
    </xf>
    <xf numFmtId="0" fontId="0" fillId="0" borderId="29" xfId="1" applyFont="1" applyBorder="1" applyAlignment="1">
      <alignment horizontal="distributed"/>
    </xf>
    <xf numFmtId="0" fontId="0" fillId="0" borderId="1" xfId="1" applyFont="1" applyBorder="1" applyAlignment="1">
      <alignment horizontal="distributed"/>
    </xf>
    <xf numFmtId="0" fontId="0" fillId="0" borderId="148" xfId="1" applyFont="1" applyBorder="1" applyAlignment="1">
      <alignment horizontal="center" vertical="center"/>
    </xf>
    <xf numFmtId="0" fontId="0" fillId="0" borderId="107" xfId="1" applyFont="1" applyBorder="1" applyAlignment="1">
      <alignment horizont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3" xfId="1" applyFont="1" applyBorder="1" applyAlignment="1">
      <alignment horizontal="center"/>
    </xf>
    <xf numFmtId="0" fontId="0" fillId="0" borderId="30" xfId="1" applyFont="1" applyBorder="1" applyAlignment="1">
      <alignment horizontal="center"/>
    </xf>
    <xf numFmtId="0" fontId="0" fillId="0" borderId="99" xfId="1" applyFont="1" applyBorder="1" applyAlignment="1">
      <alignment horizontal="center"/>
    </xf>
    <xf numFmtId="0" fontId="0" fillId="0" borderId="37" xfId="1" applyFont="1" applyBorder="1" applyAlignment="1">
      <alignment horizontal="center"/>
    </xf>
    <xf numFmtId="0" fontId="0" fillId="0" borderId="62" xfId="1" applyFont="1" applyBorder="1" applyAlignment="1">
      <alignment horizontal="distributed"/>
    </xf>
    <xf numFmtId="0" fontId="0" fillId="0" borderId="63" xfId="1" applyFont="1" applyBorder="1" applyAlignment="1">
      <alignment horizontal="distributed"/>
    </xf>
    <xf numFmtId="0" fontId="0" fillId="0" borderId="149" xfId="1" applyFont="1" applyBorder="1" applyAlignment="1">
      <alignment horizontal="center" vertical="center"/>
    </xf>
    <xf numFmtId="0" fontId="0" fillId="0" borderId="49" xfId="1" applyFont="1" applyBorder="1" applyAlignment="1">
      <alignment horizontal="center" vertical="center" wrapText="1"/>
    </xf>
    <xf numFmtId="0" fontId="0" fillId="6" borderId="57" xfId="1" applyFont="1" applyFill="1" applyBorder="1" applyAlignment="1">
      <alignment horizontal="center"/>
    </xf>
    <xf numFmtId="0" fontId="0" fillId="6" borderId="147" xfId="1" applyFont="1" applyFill="1" applyBorder="1" applyAlignment="1">
      <alignment horizontal="center"/>
    </xf>
    <xf numFmtId="0" fontId="0" fillId="6" borderId="96" xfId="1" applyFont="1" applyFill="1" applyBorder="1" applyAlignment="1">
      <alignment horizontal="center" vertical="center"/>
    </xf>
    <xf numFmtId="0" fontId="0" fillId="6" borderId="46" xfId="1" applyFont="1" applyFill="1" applyBorder="1" applyAlignment="1">
      <alignment horizontal="center" vertical="center"/>
    </xf>
    <xf numFmtId="0" fontId="0" fillId="6" borderId="58" xfId="1" applyFont="1" applyFill="1" applyBorder="1" applyAlignment="1">
      <alignment horizontal="center" vertical="center"/>
    </xf>
    <xf numFmtId="38" fontId="0" fillId="0" borderId="1" xfId="1" applyNumberFormat="1" applyFont="1" applyBorder="1" applyAlignment="1">
      <alignment horizontal="center"/>
    </xf>
    <xf numFmtId="0" fontId="0" fillId="0" borderId="2" xfId="1" applyFont="1" applyBorder="1" applyAlignment="1">
      <alignment horizontal="center"/>
    </xf>
    <xf numFmtId="9" fontId="0" fillId="0" borderId="1" xfId="1" applyNumberFormat="1" applyFont="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10" fillId="0" borderId="1" xfId="1" applyFont="1" applyBorder="1" applyAlignment="1">
      <alignment horizontal="center"/>
    </xf>
    <xf numFmtId="38" fontId="0" fillId="0" borderId="63" xfId="1" applyNumberFormat="1" applyFont="1" applyBorder="1" applyAlignment="1">
      <alignment horizontal="center"/>
    </xf>
    <xf numFmtId="0" fontId="0" fillId="0" borderId="36" xfId="1" applyFont="1" applyBorder="1" applyAlignment="1">
      <alignment horizontal="center"/>
    </xf>
    <xf numFmtId="0" fontId="0" fillId="6" borderId="57" xfId="1" applyFont="1" applyFill="1" applyBorder="1" applyAlignment="1">
      <alignment horizontal="center" vertical="center"/>
    </xf>
    <xf numFmtId="0" fontId="0" fillId="6" borderId="95" xfId="1" applyFont="1" applyFill="1" applyBorder="1" applyAlignment="1">
      <alignment horizontal="center" vertical="center"/>
    </xf>
    <xf numFmtId="0" fontId="0" fillId="6" borderId="73" xfId="1" applyFont="1" applyFill="1" applyBorder="1" applyAlignment="1">
      <alignment horizontal="center" vertical="center"/>
    </xf>
    <xf numFmtId="0" fontId="0" fillId="6" borderId="107" xfId="1" applyFont="1" applyFill="1" applyBorder="1" applyAlignment="1">
      <alignment horizontal="center" vertical="center"/>
    </xf>
    <xf numFmtId="0" fontId="0" fillId="0" borderId="28" xfId="1" applyFont="1" applyBorder="1" applyAlignment="1">
      <alignment horizontal="center" vertical="center"/>
    </xf>
    <xf numFmtId="0" fontId="0" fillId="0" borderId="87" xfId="1" applyFont="1" applyBorder="1" applyAlignment="1">
      <alignment horizontal="center" vertical="center"/>
    </xf>
    <xf numFmtId="0" fontId="0" fillId="0" borderId="89" xfId="1" applyFont="1" applyBorder="1" applyAlignment="1">
      <alignment horizontal="center" vertical="center"/>
    </xf>
    <xf numFmtId="0" fontId="0" fillId="0" borderId="145" xfId="1" applyFont="1" applyBorder="1" applyAlignment="1">
      <alignment horizontal="center" vertical="center"/>
    </xf>
    <xf numFmtId="0" fontId="0" fillId="0" borderId="146" xfId="1" applyFont="1" applyBorder="1" applyAlignment="1">
      <alignment horizontal="right" vertical="center"/>
    </xf>
    <xf numFmtId="0" fontId="0" fillId="0" borderId="47" xfId="1" applyFont="1" applyBorder="1" applyAlignment="1">
      <alignment horizontal="right" vertical="center"/>
    </xf>
    <xf numFmtId="0" fontId="0" fillId="0" borderId="48" xfId="1" applyFont="1" applyBorder="1" applyAlignment="1">
      <alignment horizontal="left" vertical="center" wrapText="1"/>
    </xf>
    <xf numFmtId="0" fontId="10" fillId="0" borderId="63" xfId="1" applyFont="1" applyBorder="1" applyAlignment="1">
      <alignment horizontal="center"/>
    </xf>
    <xf numFmtId="180" fontId="10" fillId="0" borderId="63" xfId="1" applyNumberFormat="1" applyFont="1" applyBorder="1" applyAlignment="1">
      <alignment horizontal="center" vertical="center"/>
    </xf>
    <xf numFmtId="0" fontId="0" fillId="5" borderId="45" xfId="1" applyFont="1" applyFill="1" applyBorder="1" applyAlignment="1">
      <alignment horizontal="center" vertical="center" wrapText="1"/>
    </xf>
    <xf numFmtId="0" fontId="0" fillId="5" borderId="52" xfId="1" applyFont="1" applyFill="1" applyBorder="1" applyAlignment="1">
      <alignment horizontal="center" vertical="center" wrapText="1"/>
    </xf>
    <xf numFmtId="0" fontId="0" fillId="5" borderId="6" xfId="1" applyFont="1" applyFill="1" applyBorder="1" applyAlignment="1">
      <alignment horizontal="center" vertical="center"/>
    </xf>
    <xf numFmtId="0" fontId="0" fillId="0" borderId="1" xfId="1" applyFont="1" applyBorder="1" applyAlignment="1">
      <alignment horizontal="left" vertical="center" shrinkToFit="1"/>
    </xf>
    <xf numFmtId="0" fontId="64" fillId="0" borderId="0" xfId="1" applyFont="1" applyAlignment="1">
      <alignment horizontal="left" shrinkToFit="1"/>
    </xf>
    <xf numFmtId="0" fontId="0" fillId="0" borderId="0" xfId="1" applyFont="1" applyAlignment="1">
      <alignment horizontal="center" shrinkToFit="1"/>
    </xf>
    <xf numFmtId="0" fontId="64" fillId="0" borderId="0" xfId="1" applyFont="1" applyAlignment="1">
      <alignment horizontal="left"/>
    </xf>
    <xf numFmtId="0" fontId="54" fillId="0" borderId="1" xfId="1" applyFont="1" applyBorder="1" applyAlignment="1">
      <alignment horizontal="left" vertical="center" wrapText="1" shrinkToFit="1"/>
    </xf>
    <xf numFmtId="0" fontId="55" fillId="0" borderId="1" xfId="1" applyFont="1" applyBorder="1" applyAlignment="1">
      <alignment horizontal="left" vertical="center" shrinkToFit="1"/>
    </xf>
    <xf numFmtId="0" fontId="1" fillId="0" borderId="1" xfId="7" applyBorder="1" applyAlignment="1">
      <alignment horizontal="center" vertical="center" shrinkToFit="1"/>
    </xf>
    <xf numFmtId="0" fontId="1" fillId="0" borderId="2" xfId="7" applyBorder="1" applyAlignment="1">
      <alignment horizontal="center" vertical="center" shrinkToFit="1"/>
    </xf>
    <xf numFmtId="0" fontId="0" fillId="0" borderId="1" xfId="7" applyFont="1" applyBorder="1" applyAlignment="1">
      <alignment horizontal="center" vertical="center" shrinkToFit="1"/>
    </xf>
    <xf numFmtId="0" fontId="10" fillId="0" borderId="1" xfId="7" applyFont="1" applyBorder="1" applyAlignment="1">
      <alignment horizontal="center" vertical="center" shrinkToFit="1"/>
    </xf>
    <xf numFmtId="0" fontId="10" fillId="0" borderId="2" xfId="7" applyFont="1" applyBorder="1" applyAlignment="1">
      <alignment horizontal="center" vertical="center" shrinkToFit="1"/>
    </xf>
    <xf numFmtId="0" fontId="1" fillId="0" borderId="1" xfId="7" applyBorder="1" applyAlignment="1">
      <alignment horizontal="center" vertical="center"/>
    </xf>
    <xf numFmtId="0" fontId="29" fillId="0" borderId="2" xfId="7" applyFont="1" applyBorder="1" applyAlignment="1">
      <alignment horizontal="left" vertical="center" shrinkToFit="1"/>
    </xf>
    <xf numFmtId="0" fontId="29" fillId="0" borderId="34" xfId="7" applyFont="1" applyBorder="1" applyAlignment="1">
      <alignment horizontal="left" vertical="center" shrinkToFit="1"/>
    </xf>
    <xf numFmtId="0" fontId="29"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7" fillId="0" borderId="1" xfId="1" applyFont="1" applyBorder="1" applyAlignment="1">
      <alignment horizontal="center" vertical="center" wrapText="1"/>
    </xf>
    <xf numFmtId="0" fontId="17" fillId="0" borderId="6" xfId="1" applyFont="1" applyBorder="1" applyAlignment="1">
      <alignment horizontal="center" vertical="center" wrapText="1"/>
    </xf>
    <xf numFmtId="0" fontId="1" fillId="0" borderId="2" xfId="7" applyBorder="1" applyAlignment="1">
      <alignment horizontal="center" vertical="center"/>
    </xf>
    <xf numFmtId="0" fontId="1" fillId="0" borderId="100" xfId="4" applyBorder="1" applyAlignment="1">
      <alignment horizontal="center" vertical="center"/>
    </xf>
    <xf numFmtId="0" fontId="1" fillId="0" borderId="150" xfId="4" applyBorder="1" applyAlignment="1">
      <alignment horizontal="center" vertical="center"/>
    </xf>
    <xf numFmtId="0" fontId="1" fillId="0" borderId="151" xfId="4" applyBorder="1" applyAlignment="1">
      <alignment horizontal="center" vertical="center"/>
    </xf>
    <xf numFmtId="0" fontId="1" fillId="0" borderId="16" xfId="4" applyBorder="1" applyAlignment="1">
      <alignment horizontal="left" vertical="center" wrapText="1"/>
    </xf>
    <xf numFmtId="0" fontId="1" fillId="0" borderId="17" xfId="4" applyBorder="1" applyAlignment="1">
      <alignment vertical="center" wrapText="1"/>
    </xf>
    <xf numFmtId="0" fontId="1" fillId="0" borderId="22" xfId="4" applyBorder="1" applyAlignment="1">
      <alignment vertical="center" wrapText="1"/>
    </xf>
    <xf numFmtId="0" fontId="1" fillId="0" borderId="6" xfId="4" applyBorder="1" applyAlignment="1">
      <alignment horizontal="center" vertical="center"/>
    </xf>
    <xf numFmtId="0" fontId="1" fillId="0" borderId="16" xfId="4" applyBorder="1" applyAlignment="1">
      <alignment horizontal="center" vertical="center"/>
    </xf>
    <xf numFmtId="0" fontId="1" fillId="0" borderId="20" xfId="4" applyBorder="1" applyAlignment="1">
      <alignment horizontal="center" vertical="center"/>
    </xf>
    <xf numFmtId="0" fontId="1" fillId="0" borderId="7" xfId="4" applyBorder="1" applyAlignment="1">
      <alignment horizontal="left" vertical="center" wrapText="1"/>
    </xf>
    <xf numFmtId="0" fontId="1" fillId="0" borderId="31" xfId="4" applyBorder="1" applyAlignment="1">
      <alignment horizontal="left" vertical="center" wrapText="1"/>
    </xf>
    <xf numFmtId="0" fontId="1" fillId="0" borderId="9" xfId="4" applyBorder="1" applyAlignment="1">
      <alignment horizontal="left" vertical="center" wrapText="1"/>
    </xf>
    <xf numFmtId="0" fontId="1" fillId="0" borderId="17" xfId="4" applyBorder="1" applyAlignment="1">
      <alignment horizontal="left" vertical="center" wrapText="1"/>
    </xf>
    <xf numFmtId="0" fontId="1" fillId="0" borderId="22" xfId="4" applyBorder="1" applyAlignment="1">
      <alignment horizontal="left" vertical="center" wrapText="1"/>
    </xf>
    <xf numFmtId="0" fontId="1" fillId="0" borderId="19" xfId="4" applyBorder="1" applyAlignment="1">
      <alignment horizontal="left" vertical="center" wrapText="1"/>
    </xf>
    <xf numFmtId="0" fontId="60" fillId="0" borderId="2" xfId="4" applyFont="1" applyBorder="1" applyAlignment="1">
      <alignment vertical="center" wrapText="1"/>
    </xf>
    <xf numFmtId="0" fontId="60" fillId="0" borderId="34" xfId="4" applyFont="1" applyBorder="1" applyAlignment="1">
      <alignment vertical="center" wrapText="1"/>
    </xf>
    <xf numFmtId="0" fontId="1" fillId="0" borderId="2" xfId="4" applyBorder="1" applyAlignment="1">
      <alignment vertical="center" wrapText="1"/>
    </xf>
    <xf numFmtId="0" fontId="1" fillId="0" borderId="34" xfId="4" applyBorder="1" applyAlignment="1">
      <alignment vertical="center" wrapText="1"/>
    </xf>
    <xf numFmtId="0" fontId="1" fillId="0" borderId="27" xfId="4" applyBorder="1" applyAlignment="1">
      <alignment horizontal="left" vertical="center" wrapText="1"/>
    </xf>
    <xf numFmtId="0" fontId="1" fillId="0" borderId="0" xfId="4" applyAlignment="1">
      <alignment horizontal="left" vertical="center" wrapText="1"/>
    </xf>
    <xf numFmtId="0" fontId="1" fillId="0" borderId="32" xfId="4" applyBorder="1" applyAlignment="1">
      <alignment horizontal="left" vertical="center" wrapText="1"/>
    </xf>
    <xf numFmtId="0" fontId="10" fillId="0" borderId="1" xfId="4" applyFont="1" applyBorder="1" applyAlignment="1">
      <alignment horizontal="left" vertical="center" wrapText="1"/>
    </xf>
    <xf numFmtId="0" fontId="42" fillId="0" borderId="2" xfId="4" applyFont="1" applyBorder="1" applyAlignment="1">
      <alignment vertical="center" wrapText="1"/>
    </xf>
    <xf numFmtId="0" fontId="10" fillId="0" borderId="34" xfId="4" applyFont="1" applyBorder="1" applyAlignment="1">
      <alignment vertical="center" wrapText="1"/>
    </xf>
    <xf numFmtId="0" fontId="1" fillId="0" borderId="1" xfId="4" applyBorder="1" applyAlignment="1">
      <alignment horizontal="left" vertical="center" wrapText="1"/>
    </xf>
    <xf numFmtId="0" fontId="1" fillId="0" borderId="2" xfId="4" applyBorder="1" applyAlignment="1">
      <alignment horizontal="left" vertical="center" wrapText="1"/>
    </xf>
    <xf numFmtId="0" fontId="1" fillId="0" borderId="34" xfId="4" applyBorder="1" applyAlignment="1">
      <alignment horizontal="left" vertical="center" wrapText="1"/>
    </xf>
    <xf numFmtId="0" fontId="1" fillId="0" borderId="69" xfId="4" applyBorder="1" applyAlignment="1">
      <alignment horizontal="left" vertical="center" wrapText="1"/>
    </xf>
    <xf numFmtId="0" fontId="1" fillId="0" borderId="69" xfId="4" applyBorder="1" applyAlignment="1">
      <alignment vertical="center" wrapText="1"/>
    </xf>
    <xf numFmtId="0" fontId="10" fillId="0" borderId="2" xfId="4" applyFont="1" applyBorder="1" applyAlignment="1">
      <alignment vertical="center" wrapText="1"/>
    </xf>
    <xf numFmtId="0" fontId="10" fillId="0" borderId="7" xfId="4" applyFont="1" applyBorder="1" applyAlignment="1">
      <alignment horizontal="left" vertical="center" wrapText="1"/>
    </xf>
    <xf numFmtId="0" fontId="10" fillId="0" borderId="31" xfId="4" applyFont="1" applyBorder="1" applyAlignment="1">
      <alignment horizontal="left" vertical="center" wrapText="1"/>
    </xf>
    <xf numFmtId="0" fontId="10" fillId="0" borderId="9" xfId="4" applyFont="1" applyBorder="1" applyAlignment="1">
      <alignment horizontal="left" vertical="center" wrapText="1"/>
    </xf>
    <xf numFmtId="0" fontId="10" fillId="0" borderId="27" xfId="4" applyFont="1" applyBorder="1" applyAlignment="1">
      <alignment horizontal="left" vertical="center" wrapText="1"/>
    </xf>
    <xf numFmtId="0" fontId="10" fillId="0" borderId="0" xfId="4" applyFont="1" applyAlignment="1">
      <alignment horizontal="left" vertical="center" wrapText="1"/>
    </xf>
    <xf numFmtId="0" fontId="10" fillId="0" borderId="32" xfId="4" applyFont="1" applyBorder="1" applyAlignment="1">
      <alignment horizontal="left" vertical="center" wrapText="1"/>
    </xf>
    <xf numFmtId="0" fontId="10" fillId="0" borderId="17" xfId="4" applyFont="1" applyBorder="1" applyAlignment="1">
      <alignment horizontal="left" vertical="center" wrapText="1"/>
    </xf>
    <xf numFmtId="0" fontId="10" fillId="0" borderId="22" xfId="4" applyFont="1" applyBorder="1" applyAlignment="1">
      <alignment horizontal="left" vertical="center" wrapText="1"/>
    </xf>
    <xf numFmtId="0" fontId="10" fillId="0" borderId="19" xfId="4" applyFont="1" applyBorder="1" applyAlignment="1">
      <alignment horizontal="left" vertical="center" wrapText="1"/>
    </xf>
    <xf numFmtId="0" fontId="59" fillId="3" borderId="7" xfId="4" applyFont="1" applyFill="1" applyBorder="1" applyAlignment="1">
      <alignment horizontal="center" vertical="center" textRotation="255" wrapText="1"/>
    </xf>
    <xf numFmtId="0" fontId="59" fillId="3" borderId="17" xfId="4" applyFont="1" applyFill="1" applyBorder="1" applyAlignment="1">
      <alignment horizontal="center" vertical="center" textRotation="255" wrapText="1"/>
    </xf>
    <xf numFmtId="0" fontId="28" fillId="3" borderId="9" xfId="4" applyFont="1" applyFill="1" applyBorder="1" applyAlignment="1">
      <alignment horizontal="center" vertical="center" textRotation="255" wrapText="1"/>
    </xf>
    <xf numFmtId="0" fontId="28" fillId="3" borderId="19" xfId="4" applyFont="1" applyFill="1" applyBorder="1" applyAlignment="1">
      <alignment horizontal="center" vertical="center" textRotation="255" wrapText="1"/>
    </xf>
    <xf numFmtId="0" fontId="59" fillId="3" borderId="9" xfId="4" applyFont="1" applyFill="1" applyBorder="1" applyAlignment="1">
      <alignment horizontal="center" vertical="center" textRotation="255" wrapText="1"/>
    </xf>
    <xf numFmtId="0" fontId="59" fillId="3" borderId="27" xfId="4" applyFont="1" applyFill="1" applyBorder="1" applyAlignment="1">
      <alignment horizontal="center" vertical="center" textRotation="255" wrapText="1"/>
    </xf>
    <xf numFmtId="0" fontId="59" fillId="3" borderId="32" xfId="4" applyFont="1" applyFill="1" applyBorder="1" applyAlignment="1">
      <alignment horizontal="center" vertical="center" textRotation="255" wrapText="1"/>
    </xf>
    <xf numFmtId="0" fontId="59" fillId="3" borderId="19" xfId="4" applyFont="1" applyFill="1" applyBorder="1" applyAlignment="1">
      <alignment horizontal="center" vertical="center" textRotation="255" wrapText="1"/>
    </xf>
    <xf numFmtId="0" fontId="10" fillId="0" borderId="6" xfId="4" applyFont="1" applyBorder="1" applyAlignment="1">
      <alignment horizontal="center" vertical="center"/>
    </xf>
    <xf numFmtId="0" fontId="10" fillId="0" borderId="16" xfId="4" applyFont="1" applyBorder="1" applyAlignment="1">
      <alignment horizontal="center" vertical="center"/>
    </xf>
    <xf numFmtId="0" fontId="1" fillId="0" borderId="3" xfId="4" applyBorder="1" applyAlignment="1">
      <alignment horizontal="left" vertical="center" wrapText="1"/>
    </xf>
    <xf numFmtId="0" fontId="10" fillId="0" borderId="69" xfId="4" applyFont="1" applyBorder="1" applyAlignment="1">
      <alignment vertical="center" wrapText="1"/>
    </xf>
    <xf numFmtId="0" fontId="10" fillId="0" borderId="2" xfId="4" applyFont="1" applyBorder="1" applyAlignment="1">
      <alignment horizontal="left" vertical="center" wrapText="1"/>
    </xf>
    <xf numFmtId="0" fontId="10" fillId="0" borderId="34" xfId="4" applyFont="1" applyBorder="1" applyAlignment="1">
      <alignment horizontal="left" vertical="center" wrapText="1"/>
    </xf>
    <xf numFmtId="0" fontId="10" fillId="0" borderId="3" xfId="4" applyFont="1" applyBorder="1" applyAlignment="1">
      <alignment horizontal="left" vertical="center" wrapText="1"/>
    </xf>
    <xf numFmtId="0" fontId="35" fillId="0" borderId="1" xfId="8" applyFont="1" applyBorder="1" applyAlignment="1">
      <alignment horizontal="center" vertical="top" wrapText="1"/>
    </xf>
    <xf numFmtId="0" fontId="35" fillId="0" borderId="7" xfId="8" applyFont="1" applyBorder="1" applyAlignment="1">
      <alignment horizontal="center" vertical="top" wrapText="1"/>
    </xf>
    <xf numFmtId="0" fontId="35" fillId="0" borderId="17" xfId="8" applyFont="1" applyBorder="1" applyAlignment="1">
      <alignment horizontal="center" vertical="top" wrapText="1"/>
    </xf>
    <xf numFmtId="0" fontId="35" fillId="0" borderId="2" xfId="8" applyFont="1" applyBorder="1" applyAlignment="1">
      <alignment horizontal="center" vertical="top" wrapText="1"/>
    </xf>
    <xf numFmtId="0" fontId="35" fillId="0" borderId="34" xfId="8" applyFont="1" applyBorder="1" applyAlignment="1">
      <alignment horizontal="center" vertical="top" wrapText="1"/>
    </xf>
    <xf numFmtId="0" fontId="35" fillId="0" borderId="3" xfId="8" applyFont="1" applyBorder="1" applyAlignment="1">
      <alignment horizontal="center" vertical="top" wrapText="1"/>
    </xf>
    <xf numFmtId="0" fontId="47" fillId="0" borderId="2" xfId="8" applyFont="1" applyBorder="1" applyAlignment="1">
      <alignment horizontal="center" vertical="top" wrapText="1"/>
    </xf>
    <xf numFmtId="0" fontId="47" fillId="0" borderId="34" xfId="8" applyFont="1" applyBorder="1" applyAlignment="1">
      <alignment horizontal="center" vertical="top" wrapText="1"/>
    </xf>
    <xf numFmtId="0" fontId="47" fillId="0" borderId="3" xfId="8" applyFont="1" applyBorder="1" applyAlignment="1">
      <alignment horizontal="center" vertical="top" wrapText="1"/>
    </xf>
    <xf numFmtId="0" fontId="47" fillId="0" borderId="1" xfId="8" applyFont="1" applyBorder="1" applyAlignment="1">
      <alignment horizontal="center" vertical="top" wrapText="1"/>
    </xf>
    <xf numFmtId="0" fontId="35" fillId="0" borderId="6" xfId="8" applyFont="1" applyBorder="1" applyAlignment="1">
      <alignment horizontal="center" vertical="top" wrapText="1"/>
    </xf>
    <xf numFmtId="0" fontId="35" fillId="0" borderId="20" xfId="8" applyFont="1" applyBorder="1" applyAlignment="1">
      <alignment horizontal="center" vertical="top" wrapText="1"/>
    </xf>
    <xf numFmtId="0" fontId="35" fillId="0" borderId="16" xfId="8" applyFont="1" applyBorder="1" applyAlignment="1">
      <alignment horizontal="center" vertical="top" wrapText="1"/>
    </xf>
    <xf numFmtId="49" fontId="35" fillId="0" borderId="2" xfId="8" applyNumberFormat="1" applyFont="1" applyBorder="1" applyAlignment="1">
      <alignment horizontal="center" vertical="top" wrapText="1"/>
    </xf>
    <xf numFmtId="49" fontId="35" fillId="0" borderId="34" xfId="8" applyNumberFormat="1" applyFont="1" applyBorder="1" applyAlignment="1">
      <alignment horizontal="center" vertical="top" wrapText="1"/>
    </xf>
    <xf numFmtId="49" fontId="35" fillId="0" borderId="3" xfId="8" applyNumberFormat="1" applyFont="1" applyBorder="1" applyAlignment="1">
      <alignment horizontal="center" vertical="top" wrapText="1"/>
    </xf>
    <xf numFmtId="0" fontId="12" fillId="0" borderId="31" xfId="4" applyFont="1" applyBorder="1" applyAlignment="1">
      <alignment horizontal="left" vertical="center"/>
    </xf>
    <xf numFmtId="0" fontId="9" fillId="0" borderId="0" xfId="4" applyFont="1" applyAlignment="1">
      <alignment horizontal="right" vertical="center"/>
    </xf>
    <xf numFmtId="0" fontId="9" fillId="0" borderId="161" xfId="4" applyFont="1" applyBorder="1" applyAlignment="1" applyProtection="1">
      <alignment horizontal="left" vertical="center"/>
      <protection locked="0"/>
    </xf>
    <xf numFmtId="0" fontId="9" fillId="0" borderId="162" xfId="4" applyFont="1" applyBorder="1" applyAlignment="1" applyProtection="1">
      <alignment horizontal="left" vertical="center"/>
      <protection locked="0"/>
    </xf>
    <xf numFmtId="0" fontId="9" fillId="0" borderId="163" xfId="4" applyFont="1" applyBorder="1" applyAlignment="1" applyProtection="1">
      <alignment horizontal="left" vertical="center"/>
      <protection locked="0"/>
    </xf>
    <xf numFmtId="0" fontId="9" fillId="0" borderId="166" xfId="4" applyFont="1" applyBorder="1" applyAlignment="1" applyProtection="1">
      <alignment horizontal="left" vertical="center"/>
      <protection locked="0"/>
    </xf>
    <xf numFmtId="0" fontId="9" fillId="0" borderId="167" xfId="4" applyFont="1" applyBorder="1" applyAlignment="1" applyProtection="1">
      <alignment horizontal="left" vertical="center"/>
      <protection locked="0"/>
    </xf>
    <xf numFmtId="0" fontId="9" fillId="0" borderId="168" xfId="4" applyFont="1" applyBorder="1" applyAlignment="1" applyProtection="1">
      <alignment horizontal="left" vertical="center"/>
      <protection locked="0"/>
    </xf>
    <xf numFmtId="0" fontId="9" fillId="0" borderId="156" xfId="4" applyFont="1" applyBorder="1" applyAlignment="1" applyProtection="1">
      <alignment horizontal="left" vertical="center"/>
      <protection locked="0"/>
    </xf>
    <xf numFmtId="0" fontId="9" fillId="0" borderId="157" xfId="4" applyFont="1" applyBorder="1" applyAlignment="1" applyProtection="1">
      <alignment horizontal="left" vertical="center"/>
      <protection locked="0"/>
    </xf>
    <xf numFmtId="0" fontId="9" fillId="0" borderId="158" xfId="4" applyFont="1" applyBorder="1" applyAlignment="1" applyProtection="1">
      <alignment horizontal="left" vertical="center"/>
      <protection locked="0"/>
    </xf>
    <xf numFmtId="0" fontId="45" fillId="0" borderId="0" xfId="4" applyFont="1" applyAlignment="1">
      <alignment horizontal="center" vertical="center"/>
    </xf>
    <xf numFmtId="0" fontId="44" fillId="0" borderId="154" xfId="4" applyFont="1" applyBorder="1" applyAlignment="1" applyProtection="1">
      <alignment horizontal="center" vertical="center"/>
      <protection locked="0"/>
    </xf>
    <xf numFmtId="0" fontId="44" fillId="0" borderId="2" xfId="4" applyFont="1" applyBorder="1" applyAlignment="1">
      <alignment horizontal="center" vertical="center"/>
    </xf>
    <xf numFmtId="0" fontId="44" fillId="0" borderId="34" xfId="4" applyFont="1" applyBorder="1" applyAlignment="1">
      <alignment horizontal="center" vertical="center"/>
    </xf>
    <xf numFmtId="0" fontId="44" fillId="0" borderId="155" xfId="4" applyFont="1" applyBorder="1" applyAlignment="1">
      <alignment horizontal="center" vertical="center"/>
    </xf>
    <xf numFmtId="0" fontId="44" fillId="0" borderId="34" xfId="4" applyFont="1" applyBorder="1" applyAlignment="1">
      <alignment horizontal="center" vertical="center" wrapText="1"/>
    </xf>
    <xf numFmtId="0" fontId="44" fillId="0" borderId="3" xfId="4" applyFont="1" applyBorder="1" applyAlignment="1">
      <alignment horizontal="center"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Y37"/>
  <sheetViews>
    <sheetView tabSelected="1" view="pageBreakPreview" topLeftCell="A7" zoomScaleNormal="100" zoomScaleSheetLayoutView="100" workbookViewId="0">
      <selection activeCell="F15" sqref="F15"/>
    </sheetView>
  </sheetViews>
  <sheetFormatPr defaultRowHeight="13.5"/>
  <cols>
    <col min="1" max="1" width="5" style="65" customWidth="1"/>
    <col min="2" max="2" width="22.625" style="65" customWidth="1"/>
    <col min="3" max="6" width="10.625" style="65" customWidth="1"/>
    <col min="7" max="7" width="16.125" style="65" customWidth="1"/>
    <col min="8" max="8" width="13.625" style="65" customWidth="1"/>
    <col min="9" max="9" width="9" style="65"/>
    <col min="10" max="12" width="9.5" style="65" customWidth="1"/>
    <col min="13" max="13" width="4.625" style="65" customWidth="1"/>
    <col min="14" max="15" width="3.375" style="65" bestFit="1" customWidth="1"/>
    <col min="16" max="16" width="3.375" style="65" customWidth="1"/>
    <col min="17" max="20" width="3.375" style="65" bestFit="1" customWidth="1"/>
    <col min="21" max="21" width="16.25" style="65" customWidth="1"/>
    <col min="22" max="22" width="27.625" style="65" bestFit="1" customWidth="1"/>
    <col min="23" max="256" width="9" style="65"/>
    <col min="257" max="257" width="5" style="65" customWidth="1"/>
    <col min="258" max="258" width="22.625" style="65" customWidth="1"/>
    <col min="259" max="262" width="10.625" style="65" customWidth="1"/>
    <col min="263" max="263" width="16.125" style="65" customWidth="1"/>
    <col min="264" max="264" width="13.625" style="65" customWidth="1"/>
    <col min="265" max="265" width="9" style="65"/>
    <col min="266" max="268" width="9.5" style="65" customWidth="1"/>
    <col min="269" max="269" width="4.625" style="65" customWidth="1"/>
    <col min="270" max="271" width="3.375" style="65" bestFit="1" customWidth="1"/>
    <col min="272" max="272" width="3.375" style="65" customWidth="1"/>
    <col min="273" max="276" width="3.375" style="65" bestFit="1" customWidth="1"/>
    <col min="277" max="277" width="16.25" style="65" customWidth="1"/>
    <col min="278" max="278" width="27.625" style="65" bestFit="1" customWidth="1"/>
    <col min="279" max="512" width="9" style="65"/>
    <col min="513" max="513" width="5" style="65" customWidth="1"/>
    <col min="514" max="514" width="22.625" style="65" customWidth="1"/>
    <col min="515" max="518" width="10.625" style="65" customWidth="1"/>
    <col min="519" max="519" width="16.125" style="65" customWidth="1"/>
    <col min="520" max="520" width="13.625" style="65" customWidth="1"/>
    <col min="521" max="521" width="9" style="65"/>
    <col min="522" max="524" width="9.5" style="65" customWidth="1"/>
    <col min="525" max="525" width="4.625" style="65" customWidth="1"/>
    <col min="526" max="527" width="3.375" style="65" bestFit="1" customWidth="1"/>
    <col min="528" max="528" width="3.375" style="65" customWidth="1"/>
    <col min="529" max="532" width="3.375" style="65" bestFit="1" customWidth="1"/>
    <col min="533" max="533" width="16.25" style="65" customWidth="1"/>
    <col min="534" max="534" width="27.625" style="65" bestFit="1" customWidth="1"/>
    <col min="535" max="768" width="9" style="65"/>
    <col min="769" max="769" width="5" style="65" customWidth="1"/>
    <col min="770" max="770" width="22.625" style="65" customWidth="1"/>
    <col min="771" max="774" width="10.625" style="65" customWidth="1"/>
    <col min="775" max="775" width="16.125" style="65" customWidth="1"/>
    <col min="776" max="776" width="13.625" style="65" customWidth="1"/>
    <col min="777" max="777" width="9" style="65"/>
    <col min="778" max="780" width="9.5" style="65" customWidth="1"/>
    <col min="781" max="781" width="4.625" style="65" customWidth="1"/>
    <col min="782" max="783" width="3.375" style="65" bestFit="1" customWidth="1"/>
    <col min="784" max="784" width="3.375" style="65" customWidth="1"/>
    <col min="785" max="788" width="3.375" style="65" bestFit="1" customWidth="1"/>
    <col min="789" max="789" width="16.25" style="65" customWidth="1"/>
    <col min="790" max="790" width="27.625" style="65" bestFit="1" customWidth="1"/>
    <col min="791" max="1024" width="9" style="65"/>
    <col min="1025" max="1025" width="5" style="65" customWidth="1"/>
    <col min="1026" max="1026" width="22.625" style="65" customWidth="1"/>
    <col min="1027" max="1030" width="10.625" style="65" customWidth="1"/>
    <col min="1031" max="1031" width="16.125" style="65" customWidth="1"/>
    <col min="1032" max="1032" width="13.625" style="65" customWidth="1"/>
    <col min="1033" max="1033" width="9" style="65"/>
    <col min="1034" max="1036" width="9.5" style="65" customWidth="1"/>
    <col min="1037" max="1037" width="4.625" style="65" customWidth="1"/>
    <col min="1038" max="1039" width="3.375" style="65" bestFit="1" customWidth="1"/>
    <col min="1040" max="1040" width="3.375" style="65" customWidth="1"/>
    <col min="1041" max="1044" width="3.375" style="65" bestFit="1" customWidth="1"/>
    <col min="1045" max="1045" width="16.25" style="65" customWidth="1"/>
    <col min="1046" max="1046" width="27.625" style="65" bestFit="1" customWidth="1"/>
    <col min="1047" max="1280" width="9" style="65"/>
    <col min="1281" max="1281" width="5" style="65" customWidth="1"/>
    <col min="1282" max="1282" width="22.625" style="65" customWidth="1"/>
    <col min="1283" max="1286" width="10.625" style="65" customWidth="1"/>
    <col min="1287" max="1287" width="16.125" style="65" customWidth="1"/>
    <col min="1288" max="1288" width="13.625" style="65" customWidth="1"/>
    <col min="1289" max="1289" width="9" style="65"/>
    <col min="1290" max="1292" width="9.5" style="65" customWidth="1"/>
    <col min="1293" max="1293" width="4.625" style="65" customWidth="1"/>
    <col min="1294" max="1295" width="3.375" style="65" bestFit="1" customWidth="1"/>
    <col min="1296" max="1296" width="3.375" style="65" customWidth="1"/>
    <col min="1297" max="1300" width="3.375" style="65" bestFit="1" customWidth="1"/>
    <col min="1301" max="1301" width="16.25" style="65" customWidth="1"/>
    <col min="1302" max="1302" width="27.625" style="65" bestFit="1" customWidth="1"/>
    <col min="1303" max="1536" width="9" style="65"/>
    <col min="1537" max="1537" width="5" style="65" customWidth="1"/>
    <col min="1538" max="1538" width="22.625" style="65" customWidth="1"/>
    <col min="1539" max="1542" width="10.625" style="65" customWidth="1"/>
    <col min="1543" max="1543" width="16.125" style="65" customWidth="1"/>
    <col min="1544" max="1544" width="13.625" style="65" customWidth="1"/>
    <col min="1545" max="1545" width="9" style="65"/>
    <col min="1546" max="1548" width="9.5" style="65" customWidth="1"/>
    <col min="1549" max="1549" width="4.625" style="65" customWidth="1"/>
    <col min="1550" max="1551" width="3.375" style="65" bestFit="1" customWidth="1"/>
    <col min="1552" max="1552" width="3.375" style="65" customWidth="1"/>
    <col min="1553" max="1556" width="3.375" style="65" bestFit="1" customWidth="1"/>
    <col min="1557" max="1557" width="16.25" style="65" customWidth="1"/>
    <col min="1558" max="1558" width="27.625" style="65" bestFit="1" customWidth="1"/>
    <col min="1559" max="1792" width="9" style="65"/>
    <col min="1793" max="1793" width="5" style="65" customWidth="1"/>
    <col min="1794" max="1794" width="22.625" style="65" customWidth="1"/>
    <col min="1795" max="1798" width="10.625" style="65" customWidth="1"/>
    <col min="1799" max="1799" width="16.125" style="65" customWidth="1"/>
    <col min="1800" max="1800" width="13.625" style="65" customWidth="1"/>
    <col min="1801" max="1801" width="9" style="65"/>
    <col min="1802" max="1804" width="9.5" style="65" customWidth="1"/>
    <col min="1805" max="1805" width="4.625" style="65" customWidth="1"/>
    <col min="1806" max="1807" width="3.375" style="65" bestFit="1" customWidth="1"/>
    <col min="1808" max="1808" width="3.375" style="65" customWidth="1"/>
    <col min="1809" max="1812" width="3.375" style="65" bestFit="1" customWidth="1"/>
    <col min="1813" max="1813" width="16.25" style="65" customWidth="1"/>
    <col min="1814" max="1814" width="27.625" style="65" bestFit="1" customWidth="1"/>
    <col min="1815" max="2048" width="9" style="65"/>
    <col min="2049" max="2049" width="5" style="65" customWidth="1"/>
    <col min="2050" max="2050" width="22.625" style="65" customWidth="1"/>
    <col min="2051" max="2054" width="10.625" style="65" customWidth="1"/>
    <col min="2055" max="2055" width="16.125" style="65" customWidth="1"/>
    <col min="2056" max="2056" width="13.625" style="65" customWidth="1"/>
    <col min="2057" max="2057" width="9" style="65"/>
    <col min="2058" max="2060" width="9.5" style="65" customWidth="1"/>
    <col min="2061" max="2061" width="4.625" style="65" customWidth="1"/>
    <col min="2062" max="2063" width="3.375" style="65" bestFit="1" customWidth="1"/>
    <col min="2064" max="2064" width="3.375" style="65" customWidth="1"/>
    <col min="2065" max="2068" width="3.375" style="65" bestFit="1" customWidth="1"/>
    <col min="2069" max="2069" width="16.25" style="65" customWidth="1"/>
    <col min="2070" max="2070" width="27.625" style="65" bestFit="1" customWidth="1"/>
    <col min="2071" max="2304" width="9" style="65"/>
    <col min="2305" max="2305" width="5" style="65" customWidth="1"/>
    <col min="2306" max="2306" width="22.625" style="65" customWidth="1"/>
    <col min="2307" max="2310" width="10.625" style="65" customWidth="1"/>
    <col min="2311" max="2311" width="16.125" style="65" customWidth="1"/>
    <col min="2312" max="2312" width="13.625" style="65" customWidth="1"/>
    <col min="2313" max="2313" width="9" style="65"/>
    <col min="2314" max="2316" width="9.5" style="65" customWidth="1"/>
    <col min="2317" max="2317" width="4.625" style="65" customWidth="1"/>
    <col min="2318" max="2319" width="3.375" style="65" bestFit="1" customWidth="1"/>
    <col min="2320" max="2320" width="3.375" style="65" customWidth="1"/>
    <col min="2321" max="2324" width="3.375" style="65" bestFit="1" customWidth="1"/>
    <col min="2325" max="2325" width="16.25" style="65" customWidth="1"/>
    <col min="2326" max="2326" width="27.625" style="65" bestFit="1" customWidth="1"/>
    <col min="2327" max="2560" width="9" style="65"/>
    <col min="2561" max="2561" width="5" style="65" customWidth="1"/>
    <col min="2562" max="2562" width="22.625" style="65" customWidth="1"/>
    <col min="2563" max="2566" width="10.625" style="65" customWidth="1"/>
    <col min="2567" max="2567" width="16.125" style="65" customWidth="1"/>
    <col min="2568" max="2568" width="13.625" style="65" customWidth="1"/>
    <col min="2569" max="2569" width="9" style="65"/>
    <col min="2570" max="2572" width="9.5" style="65" customWidth="1"/>
    <col min="2573" max="2573" width="4.625" style="65" customWidth="1"/>
    <col min="2574" max="2575" width="3.375" style="65" bestFit="1" customWidth="1"/>
    <col min="2576" max="2576" width="3.375" style="65" customWidth="1"/>
    <col min="2577" max="2580" width="3.375" style="65" bestFit="1" customWidth="1"/>
    <col min="2581" max="2581" width="16.25" style="65" customWidth="1"/>
    <col min="2582" max="2582" width="27.625" style="65" bestFit="1" customWidth="1"/>
    <col min="2583" max="2816" width="9" style="65"/>
    <col min="2817" max="2817" width="5" style="65" customWidth="1"/>
    <col min="2818" max="2818" width="22.625" style="65" customWidth="1"/>
    <col min="2819" max="2822" width="10.625" style="65" customWidth="1"/>
    <col min="2823" max="2823" width="16.125" style="65" customWidth="1"/>
    <col min="2824" max="2824" width="13.625" style="65" customWidth="1"/>
    <col min="2825" max="2825" width="9" style="65"/>
    <col min="2826" max="2828" width="9.5" style="65" customWidth="1"/>
    <col min="2829" max="2829" width="4.625" style="65" customWidth="1"/>
    <col min="2830" max="2831" width="3.375" style="65" bestFit="1" customWidth="1"/>
    <col min="2832" max="2832" width="3.375" style="65" customWidth="1"/>
    <col min="2833" max="2836" width="3.375" style="65" bestFit="1" customWidth="1"/>
    <col min="2837" max="2837" width="16.25" style="65" customWidth="1"/>
    <col min="2838" max="2838" width="27.625" style="65" bestFit="1" customWidth="1"/>
    <col min="2839" max="3072" width="9" style="65"/>
    <col min="3073" max="3073" width="5" style="65" customWidth="1"/>
    <col min="3074" max="3074" width="22.625" style="65" customWidth="1"/>
    <col min="3075" max="3078" width="10.625" style="65" customWidth="1"/>
    <col min="3079" max="3079" width="16.125" style="65" customWidth="1"/>
    <col min="3080" max="3080" width="13.625" style="65" customWidth="1"/>
    <col min="3081" max="3081" width="9" style="65"/>
    <col min="3082" max="3084" width="9.5" style="65" customWidth="1"/>
    <col min="3085" max="3085" width="4.625" style="65" customWidth="1"/>
    <col min="3086" max="3087" width="3.375" style="65" bestFit="1" customWidth="1"/>
    <col min="3088" max="3088" width="3.375" style="65" customWidth="1"/>
    <col min="3089" max="3092" width="3.375" style="65" bestFit="1" customWidth="1"/>
    <col min="3093" max="3093" width="16.25" style="65" customWidth="1"/>
    <col min="3094" max="3094" width="27.625" style="65" bestFit="1" customWidth="1"/>
    <col min="3095" max="3328" width="9" style="65"/>
    <col min="3329" max="3329" width="5" style="65" customWidth="1"/>
    <col min="3330" max="3330" width="22.625" style="65" customWidth="1"/>
    <col min="3331" max="3334" width="10.625" style="65" customWidth="1"/>
    <col min="3335" max="3335" width="16.125" style="65" customWidth="1"/>
    <col min="3336" max="3336" width="13.625" style="65" customWidth="1"/>
    <col min="3337" max="3337" width="9" style="65"/>
    <col min="3338" max="3340" width="9.5" style="65" customWidth="1"/>
    <col min="3341" max="3341" width="4.625" style="65" customWidth="1"/>
    <col min="3342" max="3343" width="3.375" style="65" bestFit="1" customWidth="1"/>
    <col min="3344" max="3344" width="3.375" style="65" customWidth="1"/>
    <col min="3345" max="3348" width="3.375" style="65" bestFit="1" customWidth="1"/>
    <col min="3349" max="3349" width="16.25" style="65" customWidth="1"/>
    <col min="3350" max="3350" width="27.625" style="65" bestFit="1" customWidth="1"/>
    <col min="3351" max="3584" width="9" style="65"/>
    <col min="3585" max="3585" width="5" style="65" customWidth="1"/>
    <col min="3586" max="3586" width="22.625" style="65" customWidth="1"/>
    <col min="3587" max="3590" width="10.625" style="65" customWidth="1"/>
    <col min="3591" max="3591" width="16.125" style="65" customWidth="1"/>
    <col min="3592" max="3592" width="13.625" style="65" customWidth="1"/>
    <col min="3593" max="3593" width="9" style="65"/>
    <col min="3594" max="3596" width="9.5" style="65" customWidth="1"/>
    <col min="3597" max="3597" width="4.625" style="65" customWidth="1"/>
    <col min="3598" max="3599" width="3.375" style="65" bestFit="1" customWidth="1"/>
    <col min="3600" max="3600" width="3.375" style="65" customWidth="1"/>
    <col min="3601" max="3604" width="3.375" style="65" bestFit="1" customWidth="1"/>
    <col min="3605" max="3605" width="16.25" style="65" customWidth="1"/>
    <col min="3606" max="3606" width="27.625" style="65" bestFit="1" customWidth="1"/>
    <col min="3607" max="3840" width="9" style="65"/>
    <col min="3841" max="3841" width="5" style="65" customWidth="1"/>
    <col min="3842" max="3842" width="22.625" style="65" customWidth="1"/>
    <col min="3843" max="3846" width="10.625" style="65" customWidth="1"/>
    <col min="3847" max="3847" width="16.125" style="65" customWidth="1"/>
    <col min="3848" max="3848" width="13.625" style="65" customWidth="1"/>
    <col min="3849" max="3849" width="9" style="65"/>
    <col min="3850" max="3852" width="9.5" style="65" customWidth="1"/>
    <col min="3853" max="3853" width="4.625" style="65" customWidth="1"/>
    <col min="3854" max="3855" width="3.375" style="65" bestFit="1" customWidth="1"/>
    <col min="3856" max="3856" width="3.375" style="65" customWidth="1"/>
    <col min="3857" max="3860" width="3.375" style="65" bestFit="1" customWidth="1"/>
    <col min="3861" max="3861" width="16.25" style="65" customWidth="1"/>
    <col min="3862" max="3862" width="27.625" style="65" bestFit="1" customWidth="1"/>
    <col min="3863" max="4096" width="9" style="65"/>
    <col min="4097" max="4097" width="5" style="65" customWidth="1"/>
    <col min="4098" max="4098" width="22.625" style="65" customWidth="1"/>
    <col min="4099" max="4102" width="10.625" style="65" customWidth="1"/>
    <col min="4103" max="4103" width="16.125" style="65" customWidth="1"/>
    <col min="4104" max="4104" width="13.625" style="65" customWidth="1"/>
    <col min="4105" max="4105" width="9" style="65"/>
    <col min="4106" max="4108" width="9.5" style="65" customWidth="1"/>
    <col min="4109" max="4109" width="4.625" style="65" customWidth="1"/>
    <col min="4110" max="4111" width="3.375" style="65" bestFit="1" customWidth="1"/>
    <col min="4112" max="4112" width="3.375" style="65" customWidth="1"/>
    <col min="4113" max="4116" width="3.375" style="65" bestFit="1" customWidth="1"/>
    <col min="4117" max="4117" width="16.25" style="65" customWidth="1"/>
    <col min="4118" max="4118" width="27.625" style="65" bestFit="1" customWidth="1"/>
    <col min="4119" max="4352" width="9" style="65"/>
    <col min="4353" max="4353" width="5" style="65" customWidth="1"/>
    <col min="4354" max="4354" width="22.625" style="65" customWidth="1"/>
    <col min="4355" max="4358" width="10.625" style="65" customWidth="1"/>
    <col min="4359" max="4359" width="16.125" style="65" customWidth="1"/>
    <col min="4360" max="4360" width="13.625" style="65" customWidth="1"/>
    <col min="4361" max="4361" width="9" style="65"/>
    <col min="4362" max="4364" width="9.5" style="65" customWidth="1"/>
    <col min="4365" max="4365" width="4.625" style="65" customWidth="1"/>
    <col min="4366" max="4367" width="3.375" style="65" bestFit="1" customWidth="1"/>
    <col min="4368" max="4368" width="3.375" style="65" customWidth="1"/>
    <col min="4369" max="4372" width="3.375" style="65" bestFit="1" customWidth="1"/>
    <col min="4373" max="4373" width="16.25" style="65" customWidth="1"/>
    <col min="4374" max="4374" width="27.625" style="65" bestFit="1" customWidth="1"/>
    <col min="4375" max="4608" width="9" style="65"/>
    <col min="4609" max="4609" width="5" style="65" customWidth="1"/>
    <col min="4610" max="4610" width="22.625" style="65" customWidth="1"/>
    <col min="4611" max="4614" width="10.625" style="65" customWidth="1"/>
    <col min="4615" max="4615" width="16.125" style="65" customWidth="1"/>
    <col min="4616" max="4616" width="13.625" style="65" customWidth="1"/>
    <col min="4617" max="4617" width="9" style="65"/>
    <col min="4618" max="4620" width="9.5" style="65" customWidth="1"/>
    <col min="4621" max="4621" width="4.625" style="65" customWidth="1"/>
    <col min="4622" max="4623" width="3.375" style="65" bestFit="1" customWidth="1"/>
    <col min="4624" max="4624" width="3.375" style="65" customWidth="1"/>
    <col min="4625" max="4628" width="3.375" style="65" bestFit="1" customWidth="1"/>
    <col min="4629" max="4629" width="16.25" style="65" customWidth="1"/>
    <col min="4630" max="4630" width="27.625" style="65" bestFit="1" customWidth="1"/>
    <col min="4631" max="4864" width="9" style="65"/>
    <col min="4865" max="4865" width="5" style="65" customWidth="1"/>
    <col min="4866" max="4866" width="22.625" style="65" customWidth="1"/>
    <col min="4867" max="4870" width="10.625" style="65" customWidth="1"/>
    <col min="4871" max="4871" width="16.125" style="65" customWidth="1"/>
    <col min="4872" max="4872" width="13.625" style="65" customWidth="1"/>
    <col min="4873" max="4873" width="9" style="65"/>
    <col min="4874" max="4876" width="9.5" style="65" customWidth="1"/>
    <col min="4877" max="4877" width="4.625" style="65" customWidth="1"/>
    <col min="4878" max="4879" width="3.375" style="65" bestFit="1" customWidth="1"/>
    <col min="4880" max="4880" width="3.375" style="65" customWidth="1"/>
    <col min="4881" max="4884" width="3.375" style="65" bestFit="1" customWidth="1"/>
    <col min="4885" max="4885" width="16.25" style="65" customWidth="1"/>
    <col min="4886" max="4886" width="27.625" style="65" bestFit="1" customWidth="1"/>
    <col min="4887" max="5120" width="9" style="65"/>
    <col min="5121" max="5121" width="5" style="65" customWidth="1"/>
    <col min="5122" max="5122" width="22.625" style="65" customWidth="1"/>
    <col min="5123" max="5126" width="10.625" style="65" customWidth="1"/>
    <col min="5127" max="5127" width="16.125" style="65" customWidth="1"/>
    <col min="5128" max="5128" width="13.625" style="65" customWidth="1"/>
    <col min="5129" max="5129" width="9" style="65"/>
    <col min="5130" max="5132" width="9.5" style="65" customWidth="1"/>
    <col min="5133" max="5133" width="4.625" style="65" customWidth="1"/>
    <col min="5134" max="5135" width="3.375" style="65" bestFit="1" customWidth="1"/>
    <col min="5136" max="5136" width="3.375" style="65" customWidth="1"/>
    <col min="5137" max="5140" width="3.375" style="65" bestFit="1" customWidth="1"/>
    <col min="5141" max="5141" width="16.25" style="65" customWidth="1"/>
    <col min="5142" max="5142" width="27.625" style="65" bestFit="1" customWidth="1"/>
    <col min="5143" max="5376" width="9" style="65"/>
    <col min="5377" max="5377" width="5" style="65" customWidth="1"/>
    <col min="5378" max="5378" width="22.625" style="65" customWidth="1"/>
    <col min="5379" max="5382" width="10.625" style="65" customWidth="1"/>
    <col min="5383" max="5383" width="16.125" style="65" customWidth="1"/>
    <col min="5384" max="5384" width="13.625" style="65" customWidth="1"/>
    <col min="5385" max="5385" width="9" style="65"/>
    <col min="5386" max="5388" width="9.5" style="65" customWidth="1"/>
    <col min="5389" max="5389" width="4.625" style="65" customWidth="1"/>
    <col min="5390" max="5391" width="3.375" style="65" bestFit="1" customWidth="1"/>
    <col min="5392" max="5392" width="3.375" style="65" customWidth="1"/>
    <col min="5393" max="5396" width="3.375" style="65" bestFit="1" customWidth="1"/>
    <col min="5397" max="5397" width="16.25" style="65" customWidth="1"/>
    <col min="5398" max="5398" width="27.625" style="65" bestFit="1" customWidth="1"/>
    <col min="5399" max="5632" width="9" style="65"/>
    <col min="5633" max="5633" width="5" style="65" customWidth="1"/>
    <col min="5634" max="5634" width="22.625" style="65" customWidth="1"/>
    <col min="5635" max="5638" width="10.625" style="65" customWidth="1"/>
    <col min="5639" max="5639" width="16.125" style="65" customWidth="1"/>
    <col min="5640" max="5640" width="13.625" style="65" customWidth="1"/>
    <col min="5641" max="5641" width="9" style="65"/>
    <col min="5642" max="5644" width="9.5" style="65" customWidth="1"/>
    <col min="5645" max="5645" width="4.625" style="65" customWidth="1"/>
    <col min="5646" max="5647" width="3.375" style="65" bestFit="1" customWidth="1"/>
    <col min="5648" max="5648" width="3.375" style="65" customWidth="1"/>
    <col min="5649" max="5652" width="3.375" style="65" bestFit="1" customWidth="1"/>
    <col min="5653" max="5653" width="16.25" style="65" customWidth="1"/>
    <col min="5654" max="5654" width="27.625" style="65" bestFit="1" customWidth="1"/>
    <col min="5655" max="5888" width="9" style="65"/>
    <col min="5889" max="5889" width="5" style="65" customWidth="1"/>
    <col min="5890" max="5890" width="22.625" style="65" customWidth="1"/>
    <col min="5891" max="5894" width="10.625" style="65" customWidth="1"/>
    <col min="5895" max="5895" width="16.125" style="65" customWidth="1"/>
    <col min="5896" max="5896" width="13.625" style="65" customWidth="1"/>
    <col min="5897" max="5897" width="9" style="65"/>
    <col min="5898" max="5900" width="9.5" style="65" customWidth="1"/>
    <col min="5901" max="5901" width="4.625" style="65" customWidth="1"/>
    <col min="5902" max="5903" width="3.375" style="65" bestFit="1" customWidth="1"/>
    <col min="5904" max="5904" width="3.375" style="65" customWidth="1"/>
    <col min="5905" max="5908" width="3.375" style="65" bestFit="1" customWidth="1"/>
    <col min="5909" max="5909" width="16.25" style="65" customWidth="1"/>
    <col min="5910" max="5910" width="27.625" style="65" bestFit="1" customWidth="1"/>
    <col min="5911" max="6144" width="9" style="65"/>
    <col min="6145" max="6145" width="5" style="65" customWidth="1"/>
    <col min="6146" max="6146" width="22.625" style="65" customWidth="1"/>
    <col min="6147" max="6150" width="10.625" style="65" customWidth="1"/>
    <col min="6151" max="6151" width="16.125" style="65" customWidth="1"/>
    <col min="6152" max="6152" width="13.625" style="65" customWidth="1"/>
    <col min="6153" max="6153" width="9" style="65"/>
    <col min="6154" max="6156" width="9.5" style="65" customWidth="1"/>
    <col min="6157" max="6157" width="4.625" style="65" customWidth="1"/>
    <col min="6158" max="6159" width="3.375" style="65" bestFit="1" customWidth="1"/>
    <col min="6160" max="6160" width="3.375" style="65" customWidth="1"/>
    <col min="6161" max="6164" width="3.375" style="65" bestFit="1" customWidth="1"/>
    <col min="6165" max="6165" width="16.25" style="65" customWidth="1"/>
    <col min="6166" max="6166" width="27.625" style="65" bestFit="1" customWidth="1"/>
    <col min="6167" max="6400" width="9" style="65"/>
    <col min="6401" max="6401" width="5" style="65" customWidth="1"/>
    <col min="6402" max="6402" width="22.625" style="65" customWidth="1"/>
    <col min="6403" max="6406" width="10.625" style="65" customWidth="1"/>
    <col min="6407" max="6407" width="16.125" style="65" customWidth="1"/>
    <col min="6408" max="6408" width="13.625" style="65" customWidth="1"/>
    <col min="6409" max="6409" width="9" style="65"/>
    <col min="6410" max="6412" width="9.5" style="65" customWidth="1"/>
    <col min="6413" max="6413" width="4.625" style="65" customWidth="1"/>
    <col min="6414" max="6415" width="3.375" style="65" bestFit="1" customWidth="1"/>
    <col min="6416" max="6416" width="3.375" style="65" customWidth="1"/>
    <col min="6417" max="6420" width="3.375" style="65" bestFit="1" customWidth="1"/>
    <col min="6421" max="6421" width="16.25" style="65" customWidth="1"/>
    <col min="6422" max="6422" width="27.625" style="65" bestFit="1" customWidth="1"/>
    <col min="6423" max="6656" width="9" style="65"/>
    <col min="6657" max="6657" width="5" style="65" customWidth="1"/>
    <col min="6658" max="6658" width="22.625" style="65" customWidth="1"/>
    <col min="6659" max="6662" width="10.625" style="65" customWidth="1"/>
    <col min="6663" max="6663" width="16.125" style="65" customWidth="1"/>
    <col min="6664" max="6664" width="13.625" style="65" customWidth="1"/>
    <col min="6665" max="6665" width="9" style="65"/>
    <col min="6666" max="6668" width="9.5" style="65" customWidth="1"/>
    <col min="6669" max="6669" width="4.625" style="65" customWidth="1"/>
    <col min="6670" max="6671" width="3.375" style="65" bestFit="1" customWidth="1"/>
    <col min="6672" max="6672" width="3.375" style="65" customWidth="1"/>
    <col min="6673" max="6676" width="3.375" style="65" bestFit="1" customWidth="1"/>
    <col min="6677" max="6677" width="16.25" style="65" customWidth="1"/>
    <col min="6678" max="6678" width="27.625" style="65" bestFit="1" customWidth="1"/>
    <col min="6679" max="6912" width="9" style="65"/>
    <col min="6913" max="6913" width="5" style="65" customWidth="1"/>
    <col min="6914" max="6914" width="22.625" style="65" customWidth="1"/>
    <col min="6915" max="6918" width="10.625" style="65" customWidth="1"/>
    <col min="6919" max="6919" width="16.125" style="65" customWidth="1"/>
    <col min="6920" max="6920" width="13.625" style="65" customWidth="1"/>
    <col min="6921" max="6921" width="9" style="65"/>
    <col min="6922" max="6924" width="9.5" style="65" customWidth="1"/>
    <col min="6925" max="6925" width="4.625" style="65" customWidth="1"/>
    <col min="6926" max="6927" width="3.375" style="65" bestFit="1" customWidth="1"/>
    <col min="6928" max="6928" width="3.375" style="65" customWidth="1"/>
    <col min="6929" max="6932" width="3.375" style="65" bestFit="1" customWidth="1"/>
    <col min="6933" max="6933" width="16.25" style="65" customWidth="1"/>
    <col min="6934" max="6934" width="27.625" style="65" bestFit="1" customWidth="1"/>
    <col min="6935" max="7168" width="9" style="65"/>
    <col min="7169" max="7169" width="5" style="65" customWidth="1"/>
    <col min="7170" max="7170" width="22.625" style="65" customWidth="1"/>
    <col min="7171" max="7174" width="10.625" style="65" customWidth="1"/>
    <col min="7175" max="7175" width="16.125" style="65" customWidth="1"/>
    <col min="7176" max="7176" width="13.625" style="65" customWidth="1"/>
    <col min="7177" max="7177" width="9" style="65"/>
    <col min="7178" max="7180" width="9.5" style="65" customWidth="1"/>
    <col min="7181" max="7181" width="4.625" style="65" customWidth="1"/>
    <col min="7182" max="7183" width="3.375" style="65" bestFit="1" customWidth="1"/>
    <col min="7184" max="7184" width="3.375" style="65" customWidth="1"/>
    <col min="7185" max="7188" width="3.375" style="65" bestFit="1" customWidth="1"/>
    <col min="7189" max="7189" width="16.25" style="65" customWidth="1"/>
    <col min="7190" max="7190" width="27.625" style="65" bestFit="1" customWidth="1"/>
    <col min="7191" max="7424" width="9" style="65"/>
    <col min="7425" max="7425" width="5" style="65" customWidth="1"/>
    <col min="7426" max="7426" width="22.625" style="65" customWidth="1"/>
    <col min="7427" max="7430" width="10.625" style="65" customWidth="1"/>
    <col min="7431" max="7431" width="16.125" style="65" customWidth="1"/>
    <col min="7432" max="7432" width="13.625" style="65" customWidth="1"/>
    <col min="7433" max="7433" width="9" style="65"/>
    <col min="7434" max="7436" width="9.5" style="65" customWidth="1"/>
    <col min="7437" max="7437" width="4.625" style="65" customWidth="1"/>
    <col min="7438" max="7439" width="3.375" style="65" bestFit="1" customWidth="1"/>
    <col min="7440" max="7440" width="3.375" style="65" customWidth="1"/>
    <col min="7441" max="7444" width="3.375" style="65" bestFit="1" customWidth="1"/>
    <col min="7445" max="7445" width="16.25" style="65" customWidth="1"/>
    <col min="7446" max="7446" width="27.625" style="65" bestFit="1" customWidth="1"/>
    <col min="7447" max="7680" width="9" style="65"/>
    <col min="7681" max="7681" width="5" style="65" customWidth="1"/>
    <col min="7682" max="7682" width="22.625" style="65" customWidth="1"/>
    <col min="7683" max="7686" width="10.625" style="65" customWidth="1"/>
    <col min="7687" max="7687" width="16.125" style="65" customWidth="1"/>
    <col min="7688" max="7688" width="13.625" style="65" customWidth="1"/>
    <col min="7689" max="7689" width="9" style="65"/>
    <col min="7690" max="7692" width="9.5" style="65" customWidth="1"/>
    <col min="7693" max="7693" width="4.625" style="65" customWidth="1"/>
    <col min="7694" max="7695" width="3.375" style="65" bestFit="1" customWidth="1"/>
    <col min="7696" max="7696" width="3.375" style="65" customWidth="1"/>
    <col min="7697" max="7700" width="3.375" style="65" bestFit="1" customWidth="1"/>
    <col min="7701" max="7701" width="16.25" style="65" customWidth="1"/>
    <col min="7702" max="7702" width="27.625" style="65" bestFit="1" customWidth="1"/>
    <col min="7703" max="7936" width="9" style="65"/>
    <col min="7937" max="7937" width="5" style="65" customWidth="1"/>
    <col min="7938" max="7938" width="22.625" style="65" customWidth="1"/>
    <col min="7939" max="7942" width="10.625" style="65" customWidth="1"/>
    <col min="7943" max="7943" width="16.125" style="65" customWidth="1"/>
    <col min="7944" max="7944" width="13.625" style="65" customWidth="1"/>
    <col min="7945" max="7945" width="9" style="65"/>
    <col min="7946" max="7948" width="9.5" style="65" customWidth="1"/>
    <col min="7949" max="7949" width="4.625" style="65" customWidth="1"/>
    <col min="7950" max="7951" width="3.375" style="65" bestFit="1" customWidth="1"/>
    <col min="7952" max="7952" width="3.375" style="65" customWidth="1"/>
    <col min="7953" max="7956" width="3.375" style="65" bestFit="1" customWidth="1"/>
    <col min="7957" max="7957" width="16.25" style="65" customWidth="1"/>
    <col min="7958" max="7958" width="27.625" style="65" bestFit="1" customWidth="1"/>
    <col min="7959" max="8192" width="9" style="65"/>
    <col min="8193" max="8193" width="5" style="65" customWidth="1"/>
    <col min="8194" max="8194" width="22.625" style="65" customWidth="1"/>
    <col min="8195" max="8198" width="10.625" style="65" customWidth="1"/>
    <col min="8199" max="8199" width="16.125" style="65" customWidth="1"/>
    <col min="8200" max="8200" width="13.625" style="65" customWidth="1"/>
    <col min="8201" max="8201" width="9" style="65"/>
    <col min="8202" max="8204" width="9.5" style="65" customWidth="1"/>
    <col min="8205" max="8205" width="4.625" style="65" customWidth="1"/>
    <col min="8206" max="8207" width="3.375" style="65" bestFit="1" customWidth="1"/>
    <col min="8208" max="8208" width="3.375" style="65" customWidth="1"/>
    <col min="8209" max="8212" width="3.375" style="65" bestFit="1" customWidth="1"/>
    <col min="8213" max="8213" width="16.25" style="65" customWidth="1"/>
    <col min="8214" max="8214" width="27.625" style="65" bestFit="1" customWidth="1"/>
    <col min="8215" max="8448" width="9" style="65"/>
    <col min="8449" max="8449" width="5" style="65" customWidth="1"/>
    <col min="8450" max="8450" width="22.625" style="65" customWidth="1"/>
    <col min="8451" max="8454" width="10.625" style="65" customWidth="1"/>
    <col min="8455" max="8455" width="16.125" style="65" customWidth="1"/>
    <col min="8456" max="8456" width="13.625" style="65" customWidth="1"/>
    <col min="8457" max="8457" width="9" style="65"/>
    <col min="8458" max="8460" width="9.5" style="65" customWidth="1"/>
    <col min="8461" max="8461" width="4.625" style="65" customWidth="1"/>
    <col min="8462" max="8463" width="3.375" style="65" bestFit="1" customWidth="1"/>
    <col min="8464" max="8464" width="3.375" style="65" customWidth="1"/>
    <col min="8465" max="8468" width="3.375" style="65" bestFit="1" customWidth="1"/>
    <col min="8469" max="8469" width="16.25" style="65" customWidth="1"/>
    <col min="8470" max="8470" width="27.625" style="65" bestFit="1" customWidth="1"/>
    <col min="8471" max="8704" width="9" style="65"/>
    <col min="8705" max="8705" width="5" style="65" customWidth="1"/>
    <col min="8706" max="8706" width="22.625" style="65" customWidth="1"/>
    <col min="8707" max="8710" width="10.625" style="65" customWidth="1"/>
    <col min="8711" max="8711" width="16.125" style="65" customWidth="1"/>
    <col min="8712" max="8712" width="13.625" style="65" customWidth="1"/>
    <col min="8713" max="8713" width="9" style="65"/>
    <col min="8714" max="8716" width="9.5" style="65" customWidth="1"/>
    <col min="8717" max="8717" width="4.625" style="65" customWidth="1"/>
    <col min="8718" max="8719" width="3.375" style="65" bestFit="1" customWidth="1"/>
    <col min="8720" max="8720" width="3.375" style="65" customWidth="1"/>
    <col min="8721" max="8724" width="3.375" style="65" bestFit="1" customWidth="1"/>
    <col min="8725" max="8725" width="16.25" style="65" customWidth="1"/>
    <col min="8726" max="8726" width="27.625" style="65" bestFit="1" customWidth="1"/>
    <col min="8727" max="8960" width="9" style="65"/>
    <col min="8961" max="8961" width="5" style="65" customWidth="1"/>
    <col min="8962" max="8962" width="22.625" style="65" customWidth="1"/>
    <col min="8963" max="8966" width="10.625" style="65" customWidth="1"/>
    <col min="8967" max="8967" width="16.125" style="65" customWidth="1"/>
    <col min="8968" max="8968" width="13.625" style="65" customWidth="1"/>
    <col min="8969" max="8969" width="9" style="65"/>
    <col min="8970" max="8972" width="9.5" style="65" customWidth="1"/>
    <col min="8973" max="8973" width="4.625" style="65" customWidth="1"/>
    <col min="8974" max="8975" width="3.375" style="65" bestFit="1" customWidth="1"/>
    <col min="8976" max="8976" width="3.375" style="65" customWidth="1"/>
    <col min="8977" max="8980" width="3.375" style="65" bestFit="1" customWidth="1"/>
    <col min="8981" max="8981" width="16.25" style="65" customWidth="1"/>
    <col min="8982" max="8982" width="27.625" style="65" bestFit="1" customWidth="1"/>
    <col min="8983" max="9216" width="9" style="65"/>
    <col min="9217" max="9217" width="5" style="65" customWidth="1"/>
    <col min="9218" max="9218" width="22.625" style="65" customWidth="1"/>
    <col min="9219" max="9222" width="10.625" style="65" customWidth="1"/>
    <col min="9223" max="9223" width="16.125" style="65" customWidth="1"/>
    <col min="9224" max="9224" width="13.625" style="65" customWidth="1"/>
    <col min="9225" max="9225" width="9" style="65"/>
    <col min="9226" max="9228" width="9.5" style="65" customWidth="1"/>
    <col min="9229" max="9229" width="4.625" style="65" customWidth="1"/>
    <col min="9230" max="9231" width="3.375" style="65" bestFit="1" customWidth="1"/>
    <col min="9232" max="9232" width="3.375" style="65" customWidth="1"/>
    <col min="9233" max="9236" width="3.375" style="65" bestFit="1" customWidth="1"/>
    <col min="9237" max="9237" width="16.25" style="65" customWidth="1"/>
    <col min="9238" max="9238" width="27.625" style="65" bestFit="1" customWidth="1"/>
    <col min="9239" max="9472" width="9" style="65"/>
    <col min="9473" max="9473" width="5" style="65" customWidth="1"/>
    <col min="9474" max="9474" width="22.625" style="65" customWidth="1"/>
    <col min="9475" max="9478" width="10.625" style="65" customWidth="1"/>
    <col min="9479" max="9479" width="16.125" style="65" customWidth="1"/>
    <col min="9480" max="9480" width="13.625" style="65" customWidth="1"/>
    <col min="9481" max="9481" width="9" style="65"/>
    <col min="9482" max="9484" width="9.5" style="65" customWidth="1"/>
    <col min="9485" max="9485" width="4.625" style="65" customWidth="1"/>
    <col min="9486" max="9487" width="3.375" style="65" bestFit="1" customWidth="1"/>
    <col min="9488" max="9488" width="3.375" style="65" customWidth="1"/>
    <col min="9489" max="9492" width="3.375" style="65" bestFit="1" customWidth="1"/>
    <col min="9493" max="9493" width="16.25" style="65" customWidth="1"/>
    <col min="9494" max="9494" width="27.625" style="65" bestFit="1" customWidth="1"/>
    <col min="9495" max="9728" width="9" style="65"/>
    <col min="9729" max="9729" width="5" style="65" customWidth="1"/>
    <col min="9730" max="9730" width="22.625" style="65" customWidth="1"/>
    <col min="9731" max="9734" width="10.625" style="65" customWidth="1"/>
    <col min="9735" max="9735" width="16.125" style="65" customWidth="1"/>
    <col min="9736" max="9736" width="13.625" style="65" customWidth="1"/>
    <col min="9737" max="9737" width="9" style="65"/>
    <col min="9738" max="9740" width="9.5" style="65" customWidth="1"/>
    <col min="9741" max="9741" width="4.625" style="65" customWidth="1"/>
    <col min="9742" max="9743" width="3.375" style="65" bestFit="1" customWidth="1"/>
    <col min="9744" max="9744" width="3.375" style="65" customWidth="1"/>
    <col min="9745" max="9748" width="3.375" style="65" bestFit="1" customWidth="1"/>
    <col min="9749" max="9749" width="16.25" style="65" customWidth="1"/>
    <col min="9750" max="9750" width="27.625" style="65" bestFit="1" customWidth="1"/>
    <col min="9751" max="9984" width="9" style="65"/>
    <col min="9985" max="9985" width="5" style="65" customWidth="1"/>
    <col min="9986" max="9986" width="22.625" style="65" customWidth="1"/>
    <col min="9987" max="9990" width="10.625" style="65" customWidth="1"/>
    <col min="9991" max="9991" width="16.125" style="65" customWidth="1"/>
    <col min="9992" max="9992" width="13.625" style="65" customWidth="1"/>
    <col min="9993" max="9993" width="9" style="65"/>
    <col min="9994" max="9996" width="9.5" style="65" customWidth="1"/>
    <col min="9997" max="9997" width="4.625" style="65" customWidth="1"/>
    <col min="9998" max="9999" width="3.375" style="65" bestFit="1" customWidth="1"/>
    <col min="10000" max="10000" width="3.375" style="65" customWidth="1"/>
    <col min="10001" max="10004" width="3.375" style="65" bestFit="1" customWidth="1"/>
    <col min="10005" max="10005" width="16.25" style="65" customWidth="1"/>
    <col min="10006" max="10006" width="27.625" style="65" bestFit="1" customWidth="1"/>
    <col min="10007" max="10240" width="9" style="65"/>
    <col min="10241" max="10241" width="5" style="65" customWidth="1"/>
    <col min="10242" max="10242" width="22.625" style="65" customWidth="1"/>
    <col min="10243" max="10246" width="10.625" style="65" customWidth="1"/>
    <col min="10247" max="10247" width="16.125" style="65" customWidth="1"/>
    <col min="10248" max="10248" width="13.625" style="65" customWidth="1"/>
    <col min="10249" max="10249" width="9" style="65"/>
    <col min="10250" max="10252" width="9.5" style="65" customWidth="1"/>
    <col min="10253" max="10253" width="4.625" style="65" customWidth="1"/>
    <col min="10254" max="10255" width="3.375" style="65" bestFit="1" customWidth="1"/>
    <col min="10256" max="10256" width="3.375" style="65" customWidth="1"/>
    <col min="10257" max="10260" width="3.375" style="65" bestFit="1" customWidth="1"/>
    <col min="10261" max="10261" width="16.25" style="65" customWidth="1"/>
    <col min="10262" max="10262" width="27.625" style="65" bestFit="1" customWidth="1"/>
    <col min="10263" max="10496" width="9" style="65"/>
    <col min="10497" max="10497" width="5" style="65" customWidth="1"/>
    <col min="10498" max="10498" width="22.625" style="65" customWidth="1"/>
    <col min="10499" max="10502" width="10.625" style="65" customWidth="1"/>
    <col min="10503" max="10503" width="16.125" style="65" customWidth="1"/>
    <col min="10504" max="10504" width="13.625" style="65" customWidth="1"/>
    <col min="10505" max="10505" width="9" style="65"/>
    <col min="10506" max="10508" width="9.5" style="65" customWidth="1"/>
    <col min="10509" max="10509" width="4.625" style="65" customWidth="1"/>
    <col min="10510" max="10511" width="3.375" style="65" bestFit="1" customWidth="1"/>
    <col min="10512" max="10512" width="3.375" style="65" customWidth="1"/>
    <col min="10513" max="10516" width="3.375" style="65" bestFit="1" customWidth="1"/>
    <col min="10517" max="10517" width="16.25" style="65" customWidth="1"/>
    <col min="10518" max="10518" width="27.625" style="65" bestFit="1" customWidth="1"/>
    <col min="10519" max="10752" width="9" style="65"/>
    <col min="10753" max="10753" width="5" style="65" customWidth="1"/>
    <col min="10754" max="10754" width="22.625" style="65" customWidth="1"/>
    <col min="10755" max="10758" width="10.625" style="65" customWidth="1"/>
    <col min="10759" max="10759" width="16.125" style="65" customWidth="1"/>
    <col min="10760" max="10760" width="13.625" style="65" customWidth="1"/>
    <col min="10761" max="10761" width="9" style="65"/>
    <col min="10762" max="10764" width="9.5" style="65" customWidth="1"/>
    <col min="10765" max="10765" width="4.625" style="65" customWidth="1"/>
    <col min="10766" max="10767" width="3.375" style="65" bestFit="1" customWidth="1"/>
    <col min="10768" max="10768" width="3.375" style="65" customWidth="1"/>
    <col min="10769" max="10772" width="3.375" style="65" bestFit="1" customWidth="1"/>
    <col min="10773" max="10773" width="16.25" style="65" customWidth="1"/>
    <col min="10774" max="10774" width="27.625" style="65" bestFit="1" customWidth="1"/>
    <col min="10775" max="11008" width="9" style="65"/>
    <col min="11009" max="11009" width="5" style="65" customWidth="1"/>
    <col min="11010" max="11010" width="22.625" style="65" customWidth="1"/>
    <col min="11011" max="11014" width="10.625" style="65" customWidth="1"/>
    <col min="11015" max="11015" width="16.125" style="65" customWidth="1"/>
    <col min="11016" max="11016" width="13.625" style="65" customWidth="1"/>
    <col min="11017" max="11017" width="9" style="65"/>
    <col min="11018" max="11020" width="9.5" style="65" customWidth="1"/>
    <col min="11021" max="11021" width="4.625" style="65" customWidth="1"/>
    <col min="11022" max="11023" width="3.375" style="65" bestFit="1" customWidth="1"/>
    <col min="11024" max="11024" width="3.375" style="65" customWidth="1"/>
    <col min="11025" max="11028" width="3.375" style="65" bestFit="1" customWidth="1"/>
    <col min="11029" max="11029" width="16.25" style="65" customWidth="1"/>
    <col min="11030" max="11030" width="27.625" style="65" bestFit="1" customWidth="1"/>
    <col min="11031" max="11264" width="9" style="65"/>
    <col min="11265" max="11265" width="5" style="65" customWidth="1"/>
    <col min="11266" max="11266" width="22.625" style="65" customWidth="1"/>
    <col min="11267" max="11270" width="10.625" style="65" customWidth="1"/>
    <col min="11271" max="11271" width="16.125" style="65" customWidth="1"/>
    <col min="11272" max="11272" width="13.625" style="65" customWidth="1"/>
    <col min="11273" max="11273" width="9" style="65"/>
    <col min="11274" max="11276" width="9.5" style="65" customWidth="1"/>
    <col min="11277" max="11277" width="4.625" style="65" customWidth="1"/>
    <col min="11278" max="11279" width="3.375" style="65" bestFit="1" customWidth="1"/>
    <col min="11280" max="11280" width="3.375" style="65" customWidth="1"/>
    <col min="11281" max="11284" width="3.375" style="65" bestFit="1" customWidth="1"/>
    <col min="11285" max="11285" width="16.25" style="65" customWidth="1"/>
    <col min="11286" max="11286" width="27.625" style="65" bestFit="1" customWidth="1"/>
    <col min="11287" max="11520" width="9" style="65"/>
    <col min="11521" max="11521" width="5" style="65" customWidth="1"/>
    <col min="11522" max="11522" width="22.625" style="65" customWidth="1"/>
    <col min="11523" max="11526" width="10.625" style="65" customWidth="1"/>
    <col min="11527" max="11527" width="16.125" style="65" customWidth="1"/>
    <col min="11528" max="11528" width="13.625" style="65" customWidth="1"/>
    <col min="11529" max="11529" width="9" style="65"/>
    <col min="11530" max="11532" width="9.5" style="65" customWidth="1"/>
    <col min="11533" max="11533" width="4.625" style="65" customWidth="1"/>
    <col min="11534" max="11535" width="3.375" style="65" bestFit="1" customWidth="1"/>
    <col min="11536" max="11536" width="3.375" style="65" customWidth="1"/>
    <col min="11537" max="11540" width="3.375" style="65" bestFit="1" customWidth="1"/>
    <col min="11541" max="11541" width="16.25" style="65" customWidth="1"/>
    <col min="11542" max="11542" width="27.625" style="65" bestFit="1" customWidth="1"/>
    <col min="11543" max="11776" width="9" style="65"/>
    <col min="11777" max="11777" width="5" style="65" customWidth="1"/>
    <col min="11778" max="11778" width="22.625" style="65" customWidth="1"/>
    <col min="11779" max="11782" width="10.625" style="65" customWidth="1"/>
    <col min="11783" max="11783" width="16.125" style="65" customWidth="1"/>
    <col min="11784" max="11784" width="13.625" style="65" customWidth="1"/>
    <col min="11785" max="11785" width="9" style="65"/>
    <col min="11786" max="11788" width="9.5" style="65" customWidth="1"/>
    <col min="11789" max="11789" width="4.625" style="65" customWidth="1"/>
    <col min="11790" max="11791" width="3.375" style="65" bestFit="1" customWidth="1"/>
    <col min="11792" max="11792" width="3.375" style="65" customWidth="1"/>
    <col min="11793" max="11796" width="3.375" style="65" bestFit="1" customWidth="1"/>
    <col min="11797" max="11797" width="16.25" style="65" customWidth="1"/>
    <col min="11798" max="11798" width="27.625" style="65" bestFit="1" customWidth="1"/>
    <col min="11799" max="12032" width="9" style="65"/>
    <col min="12033" max="12033" width="5" style="65" customWidth="1"/>
    <col min="12034" max="12034" width="22.625" style="65" customWidth="1"/>
    <col min="12035" max="12038" width="10.625" style="65" customWidth="1"/>
    <col min="12039" max="12039" width="16.125" style="65" customWidth="1"/>
    <col min="12040" max="12040" width="13.625" style="65" customWidth="1"/>
    <col min="12041" max="12041" width="9" style="65"/>
    <col min="12042" max="12044" width="9.5" style="65" customWidth="1"/>
    <col min="12045" max="12045" width="4.625" style="65" customWidth="1"/>
    <col min="12046" max="12047" width="3.375" style="65" bestFit="1" customWidth="1"/>
    <col min="12048" max="12048" width="3.375" style="65" customWidth="1"/>
    <col min="12049" max="12052" width="3.375" style="65" bestFit="1" customWidth="1"/>
    <col min="12053" max="12053" width="16.25" style="65" customWidth="1"/>
    <col min="12054" max="12054" width="27.625" style="65" bestFit="1" customWidth="1"/>
    <col min="12055" max="12288" width="9" style="65"/>
    <col min="12289" max="12289" width="5" style="65" customWidth="1"/>
    <col min="12290" max="12290" width="22.625" style="65" customWidth="1"/>
    <col min="12291" max="12294" width="10.625" style="65" customWidth="1"/>
    <col min="12295" max="12295" width="16.125" style="65" customWidth="1"/>
    <col min="12296" max="12296" width="13.625" style="65" customWidth="1"/>
    <col min="12297" max="12297" width="9" style="65"/>
    <col min="12298" max="12300" width="9.5" style="65" customWidth="1"/>
    <col min="12301" max="12301" width="4.625" style="65" customWidth="1"/>
    <col min="12302" max="12303" width="3.375" style="65" bestFit="1" customWidth="1"/>
    <col min="12304" max="12304" width="3.375" style="65" customWidth="1"/>
    <col min="12305" max="12308" width="3.375" style="65" bestFit="1" customWidth="1"/>
    <col min="12309" max="12309" width="16.25" style="65" customWidth="1"/>
    <col min="12310" max="12310" width="27.625" style="65" bestFit="1" customWidth="1"/>
    <col min="12311" max="12544" width="9" style="65"/>
    <col min="12545" max="12545" width="5" style="65" customWidth="1"/>
    <col min="12546" max="12546" width="22.625" style="65" customWidth="1"/>
    <col min="12547" max="12550" width="10.625" style="65" customWidth="1"/>
    <col min="12551" max="12551" width="16.125" style="65" customWidth="1"/>
    <col min="12552" max="12552" width="13.625" style="65" customWidth="1"/>
    <col min="12553" max="12553" width="9" style="65"/>
    <col min="12554" max="12556" width="9.5" style="65" customWidth="1"/>
    <col min="12557" max="12557" width="4.625" style="65" customWidth="1"/>
    <col min="12558" max="12559" width="3.375" style="65" bestFit="1" customWidth="1"/>
    <col min="12560" max="12560" width="3.375" style="65" customWidth="1"/>
    <col min="12561" max="12564" width="3.375" style="65" bestFit="1" customWidth="1"/>
    <col min="12565" max="12565" width="16.25" style="65" customWidth="1"/>
    <col min="12566" max="12566" width="27.625" style="65" bestFit="1" customWidth="1"/>
    <col min="12567" max="12800" width="9" style="65"/>
    <col min="12801" max="12801" width="5" style="65" customWidth="1"/>
    <col min="12802" max="12802" width="22.625" style="65" customWidth="1"/>
    <col min="12803" max="12806" width="10.625" style="65" customWidth="1"/>
    <col min="12807" max="12807" width="16.125" style="65" customWidth="1"/>
    <col min="12808" max="12808" width="13.625" style="65" customWidth="1"/>
    <col min="12809" max="12809" width="9" style="65"/>
    <col min="12810" max="12812" width="9.5" style="65" customWidth="1"/>
    <col min="12813" max="12813" width="4.625" style="65" customWidth="1"/>
    <col min="12814" max="12815" width="3.375" style="65" bestFit="1" customWidth="1"/>
    <col min="12816" max="12816" width="3.375" style="65" customWidth="1"/>
    <col min="12817" max="12820" width="3.375" style="65" bestFit="1" customWidth="1"/>
    <col min="12821" max="12821" width="16.25" style="65" customWidth="1"/>
    <col min="12822" max="12822" width="27.625" style="65" bestFit="1" customWidth="1"/>
    <col min="12823" max="13056" width="9" style="65"/>
    <col min="13057" max="13057" width="5" style="65" customWidth="1"/>
    <col min="13058" max="13058" width="22.625" style="65" customWidth="1"/>
    <col min="13059" max="13062" width="10.625" style="65" customWidth="1"/>
    <col min="13063" max="13063" width="16.125" style="65" customWidth="1"/>
    <col min="13064" max="13064" width="13.625" style="65" customWidth="1"/>
    <col min="13065" max="13065" width="9" style="65"/>
    <col min="13066" max="13068" width="9.5" style="65" customWidth="1"/>
    <col min="13069" max="13069" width="4.625" style="65" customWidth="1"/>
    <col min="13070" max="13071" width="3.375" style="65" bestFit="1" customWidth="1"/>
    <col min="13072" max="13072" width="3.375" style="65" customWidth="1"/>
    <col min="13073" max="13076" width="3.375" style="65" bestFit="1" customWidth="1"/>
    <col min="13077" max="13077" width="16.25" style="65" customWidth="1"/>
    <col min="13078" max="13078" width="27.625" style="65" bestFit="1" customWidth="1"/>
    <col min="13079" max="13312" width="9" style="65"/>
    <col min="13313" max="13313" width="5" style="65" customWidth="1"/>
    <col min="13314" max="13314" width="22.625" style="65" customWidth="1"/>
    <col min="13315" max="13318" width="10.625" style="65" customWidth="1"/>
    <col min="13319" max="13319" width="16.125" style="65" customWidth="1"/>
    <col min="13320" max="13320" width="13.625" style="65" customWidth="1"/>
    <col min="13321" max="13321" width="9" style="65"/>
    <col min="13322" max="13324" width="9.5" style="65" customWidth="1"/>
    <col min="13325" max="13325" width="4.625" style="65" customWidth="1"/>
    <col min="13326" max="13327" width="3.375" style="65" bestFit="1" customWidth="1"/>
    <col min="13328" max="13328" width="3.375" style="65" customWidth="1"/>
    <col min="13329" max="13332" width="3.375" style="65" bestFit="1" customWidth="1"/>
    <col min="13333" max="13333" width="16.25" style="65" customWidth="1"/>
    <col min="13334" max="13334" width="27.625" style="65" bestFit="1" customWidth="1"/>
    <col min="13335" max="13568" width="9" style="65"/>
    <col min="13569" max="13569" width="5" style="65" customWidth="1"/>
    <col min="13570" max="13570" width="22.625" style="65" customWidth="1"/>
    <col min="13571" max="13574" width="10.625" style="65" customWidth="1"/>
    <col min="13575" max="13575" width="16.125" style="65" customWidth="1"/>
    <col min="13576" max="13576" width="13.625" style="65" customWidth="1"/>
    <col min="13577" max="13577" width="9" style="65"/>
    <col min="13578" max="13580" width="9.5" style="65" customWidth="1"/>
    <col min="13581" max="13581" width="4.625" style="65" customWidth="1"/>
    <col min="13582" max="13583" width="3.375" style="65" bestFit="1" customWidth="1"/>
    <col min="13584" max="13584" width="3.375" style="65" customWidth="1"/>
    <col min="13585" max="13588" width="3.375" style="65" bestFit="1" customWidth="1"/>
    <col min="13589" max="13589" width="16.25" style="65" customWidth="1"/>
    <col min="13590" max="13590" width="27.625" style="65" bestFit="1" customWidth="1"/>
    <col min="13591" max="13824" width="9" style="65"/>
    <col min="13825" max="13825" width="5" style="65" customWidth="1"/>
    <col min="13826" max="13826" width="22.625" style="65" customWidth="1"/>
    <col min="13827" max="13830" width="10.625" style="65" customWidth="1"/>
    <col min="13831" max="13831" width="16.125" style="65" customWidth="1"/>
    <col min="13832" max="13832" width="13.625" style="65" customWidth="1"/>
    <col min="13833" max="13833" width="9" style="65"/>
    <col min="13834" max="13836" width="9.5" style="65" customWidth="1"/>
    <col min="13837" max="13837" width="4.625" style="65" customWidth="1"/>
    <col min="13838" max="13839" width="3.375" style="65" bestFit="1" customWidth="1"/>
    <col min="13840" max="13840" width="3.375" style="65" customWidth="1"/>
    <col min="13841" max="13844" width="3.375" style="65" bestFit="1" customWidth="1"/>
    <col min="13845" max="13845" width="16.25" style="65" customWidth="1"/>
    <col min="13846" max="13846" width="27.625" style="65" bestFit="1" customWidth="1"/>
    <col min="13847" max="14080" width="9" style="65"/>
    <col min="14081" max="14081" width="5" style="65" customWidth="1"/>
    <col min="14082" max="14082" width="22.625" style="65" customWidth="1"/>
    <col min="14083" max="14086" width="10.625" style="65" customWidth="1"/>
    <col min="14087" max="14087" width="16.125" style="65" customWidth="1"/>
    <col min="14088" max="14088" width="13.625" style="65" customWidth="1"/>
    <col min="14089" max="14089" width="9" style="65"/>
    <col min="14090" max="14092" width="9.5" style="65" customWidth="1"/>
    <col min="14093" max="14093" width="4.625" style="65" customWidth="1"/>
    <col min="14094" max="14095" width="3.375" style="65" bestFit="1" customWidth="1"/>
    <col min="14096" max="14096" width="3.375" style="65" customWidth="1"/>
    <col min="14097" max="14100" width="3.375" style="65" bestFit="1" customWidth="1"/>
    <col min="14101" max="14101" width="16.25" style="65" customWidth="1"/>
    <col min="14102" max="14102" width="27.625" style="65" bestFit="1" customWidth="1"/>
    <col min="14103" max="14336" width="9" style="65"/>
    <col min="14337" max="14337" width="5" style="65" customWidth="1"/>
    <col min="14338" max="14338" width="22.625" style="65" customWidth="1"/>
    <col min="14339" max="14342" width="10.625" style="65" customWidth="1"/>
    <col min="14343" max="14343" width="16.125" style="65" customWidth="1"/>
    <col min="14344" max="14344" width="13.625" style="65" customWidth="1"/>
    <col min="14345" max="14345" width="9" style="65"/>
    <col min="14346" max="14348" width="9.5" style="65" customWidth="1"/>
    <col min="14349" max="14349" width="4.625" style="65" customWidth="1"/>
    <col min="14350" max="14351" width="3.375" style="65" bestFit="1" customWidth="1"/>
    <col min="14352" max="14352" width="3.375" style="65" customWidth="1"/>
    <col min="14353" max="14356" width="3.375" style="65" bestFit="1" customWidth="1"/>
    <col min="14357" max="14357" width="16.25" style="65" customWidth="1"/>
    <col min="14358" max="14358" width="27.625" style="65" bestFit="1" customWidth="1"/>
    <col min="14359" max="14592" width="9" style="65"/>
    <col min="14593" max="14593" width="5" style="65" customWidth="1"/>
    <col min="14594" max="14594" width="22.625" style="65" customWidth="1"/>
    <col min="14595" max="14598" width="10.625" style="65" customWidth="1"/>
    <col min="14599" max="14599" width="16.125" style="65" customWidth="1"/>
    <col min="14600" max="14600" width="13.625" style="65" customWidth="1"/>
    <col min="14601" max="14601" width="9" style="65"/>
    <col min="14602" max="14604" width="9.5" style="65" customWidth="1"/>
    <col min="14605" max="14605" width="4.625" style="65" customWidth="1"/>
    <col min="14606" max="14607" width="3.375" style="65" bestFit="1" customWidth="1"/>
    <col min="14608" max="14608" width="3.375" style="65" customWidth="1"/>
    <col min="14609" max="14612" width="3.375" style="65" bestFit="1" customWidth="1"/>
    <col min="14613" max="14613" width="16.25" style="65" customWidth="1"/>
    <col min="14614" max="14614" width="27.625" style="65" bestFit="1" customWidth="1"/>
    <col min="14615" max="14848" width="9" style="65"/>
    <col min="14849" max="14849" width="5" style="65" customWidth="1"/>
    <col min="14850" max="14850" width="22.625" style="65" customWidth="1"/>
    <col min="14851" max="14854" width="10.625" style="65" customWidth="1"/>
    <col min="14855" max="14855" width="16.125" style="65" customWidth="1"/>
    <col min="14856" max="14856" width="13.625" style="65" customWidth="1"/>
    <col min="14857" max="14857" width="9" style="65"/>
    <col min="14858" max="14860" width="9.5" style="65" customWidth="1"/>
    <col min="14861" max="14861" width="4.625" style="65" customWidth="1"/>
    <col min="14862" max="14863" width="3.375" style="65" bestFit="1" customWidth="1"/>
    <col min="14864" max="14864" width="3.375" style="65" customWidth="1"/>
    <col min="14865" max="14868" width="3.375" style="65" bestFit="1" customWidth="1"/>
    <col min="14869" max="14869" width="16.25" style="65" customWidth="1"/>
    <col min="14870" max="14870" width="27.625" style="65" bestFit="1" customWidth="1"/>
    <col min="14871" max="15104" width="9" style="65"/>
    <col min="15105" max="15105" width="5" style="65" customWidth="1"/>
    <col min="15106" max="15106" width="22.625" style="65" customWidth="1"/>
    <col min="15107" max="15110" width="10.625" style="65" customWidth="1"/>
    <col min="15111" max="15111" width="16.125" style="65" customWidth="1"/>
    <col min="15112" max="15112" width="13.625" style="65" customWidth="1"/>
    <col min="15113" max="15113" width="9" style="65"/>
    <col min="15114" max="15116" width="9.5" style="65" customWidth="1"/>
    <col min="15117" max="15117" width="4.625" style="65" customWidth="1"/>
    <col min="15118" max="15119" width="3.375" style="65" bestFit="1" customWidth="1"/>
    <col min="15120" max="15120" width="3.375" style="65" customWidth="1"/>
    <col min="15121" max="15124" width="3.375" style="65" bestFit="1" customWidth="1"/>
    <col min="15125" max="15125" width="16.25" style="65" customWidth="1"/>
    <col min="15126" max="15126" width="27.625" style="65" bestFit="1" customWidth="1"/>
    <col min="15127" max="15360" width="9" style="65"/>
    <col min="15361" max="15361" width="5" style="65" customWidth="1"/>
    <col min="15362" max="15362" width="22.625" style="65" customWidth="1"/>
    <col min="15363" max="15366" width="10.625" style="65" customWidth="1"/>
    <col min="15367" max="15367" width="16.125" style="65" customWidth="1"/>
    <col min="15368" max="15368" width="13.625" style="65" customWidth="1"/>
    <col min="15369" max="15369" width="9" style="65"/>
    <col min="15370" max="15372" width="9.5" style="65" customWidth="1"/>
    <col min="15373" max="15373" width="4.625" style="65" customWidth="1"/>
    <col min="15374" max="15375" width="3.375" style="65" bestFit="1" customWidth="1"/>
    <col min="15376" max="15376" width="3.375" style="65" customWidth="1"/>
    <col min="15377" max="15380" width="3.375" style="65" bestFit="1" customWidth="1"/>
    <col min="15381" max="15381" width="16.25" style="65" customWidth="1"/>
    <col min="15382" max="15382" width="27.625" style="65" bestFit="1" customWidth="1"/>
    <col min="15383" max="15616" width="9" style="65"/>
    <col min="15617" max="15617" width="5" style="65" customWidth="1"/>
    <col min="15618" max="15618" width="22.625" style="65" customWidth="1"/>
    <col min="15619" max="15622" width="10.625" style="65" customWidth="1"/>
    <col min="15623" max="15623" width="16.125" style="65" customWidth="1"/>
    <col min="15624" max="15624" width="13.625" style="65" customWidth="1"/>
    <col min="15625" max="15625" width="9" style="65"/>
    <col min="15626" max="15628" width="9.5" style="65" customWidth="1"/>
    <col min="15629" max="15629" width="4.625" style="65" customWidth="1"/>
    <col min="15630" max="15631" width="3.375" style="65" bestFit="1" customWidth="1"/>
    <col min="15632" max="15632" width="3.375" style="65" customWidth="1"/>
    <col min="15633" max="15636" width="3.375" style="65" bestFit="1" customWidth="1"/>
    <col min="15637" max="15637" width="16.25" style="65" customWidth="1"/>
    <col min="15638" max="15638" width="27.625" style="65" bestFit="1" customWidth="1"/>
    <col min="15639" max="15872" width="9" style="65"/>
    <col min="15873" max="15873" width="5" style="65" customWidth="1"/>
    <col min="15874" max="15874" width="22.625" style="65" customWidth="1"/>
    <col min="15875" max="15878" width="10.625" style="65" customWidth="1"/>
    <col min="15879" max="15879" width="16.125" style="65" customWidth="1"/>
    <col min="15880" max="15880" width="13.625" style="65" customWidth="1"/>
    <col min="15881" max="15881" width="9" style="65"/>
    <col min="15882" max="15884" width="9.5" style="65" customWidth="1"/>
    <col min="15885" max="15885" width="4.625" style="65" customWidth="1"/>
    <col min="15886" max="15887" width="3.375" style="65" bestFit="1" customWidth="1"/>
    <col min="15888" max="15888" width="3.375" style="65" customWidth="1"/>
    <col min="15889" max="15892" width="3.375" style="65" bestFit="1" customWidth="1"/>
    <col min="15893" max="15893" width="16.25" style="65" customWidth="1"/>
    <col min="15894" max="15894" width="27.625" style="65" bestFit="1" customWidth="1"/>
    <col min="15895" max="16128" width="9" style="65"/>
    <col min="16129" max="16129" width="5" style="65" customWidth="1"/>
    <col min="16130" max="16130" width="22.625" style="65" customWidth="1"/>
    <col min="16131" max="16134" width="10.625" style="65" customWidth="1"/>
    <col min="16135" max="16135" width="16.125" style="65" customWidth="1"/>
    <col min="16136" max="16136" width="13.625" style="65" customWidth="1"/>
    <col min="16137" max="16137" width="9" style="65"/>
    <col min="16138" max="16140" width="9.5" style="65" customWidth="1"/>
    <col min="16141" max="16141" width="4.625" style="65" customWidth="1"/>
    <col min="16142" max="16143" width="3.375" style="65" bestFit="1" customWidth="1"/>
    <col min="16144" max="16144" width="3.375" style="65" customWidth="1"/>
    <col min="16145" max="16148" width="3.375" style="65" bestFit="1" customWidth="1"/>
    <col min="16149" max="16149" width="16.25" style="65" customWidth="1"/>
    <col min="16150" max="16150" width="27.625" style="65" bestFit="1" customWidth="1"/>
    <col min="16151" max="16384" width="9" style="65"/>
  </cols>
  <sheetData>
    <row r="1" spans="1:25" ht="6.75" customHeight="1">
      <c r="C1" s="66"/>
      <c r="D1" s="66"/>
      <c r="E1" s="66"/>
      <c r="F1" s="66"/>
      <c r="G1" s="66"/>
      <c r="H1" s="66"/>
      <c r="I1" s="66"/>
      <c r="J1" s="66"/>
      <c r="K1" s="66"/>
      <c r="L1" s="66"/>
      <c r="M1" s="66"/>
      <c r="N1" s="66"/>
      <c r="O1" s="66"/>
      <c r="P1" s="66"/>
      <c r="Q1" s="66"/>
      <c r="R1" s="66"/>
      <c r="S1" s="66"/>
      <c r="T1" s="66"/>
      <c r="U1" s="66"/>
      <c r="V1" s="66"/>
      <c r="W1" s="66"/>
      <c r="X1" s="66"/>
      <c r="Y1" s="66"/>
    </row>
    <row r="2" spans="1:25" ht="14.25" thickBot="1">
      <c r="A2" s="67" t="s">
        <v>2442</v>
      </c>
      <c r="C2" s="66"/>
      <c r="D2" s="66"/>
      <c r="E2" s="66"/>
      <c r="F2" s="66"/>
      <c r="G2" s="66"/>
      <c r="H2" s="66"/>
      <c r="I2" s="66"/>
      <c r="J2" s="66"/>
      <c r="K2" s="66"/>
      <c r="L2" s="66"/>
      <c r="M2" s="66"/>
      <c r="N2" s="66" t="s">
        <v>534</v>
      </c>
      <c r="O2" s="66"/>
      <c r="P2" s="66"/>
      <c r="Q2" s="66"/>
      <c r="R2" s="66"/>
      <c r="S2" s="66"/>
      <c r="T2" s="66"/>
      <c r="U2" s="66"/>
      <c r="V2" s="66"/>
      <c r="W2" s="66"/>
      <c r="X2" s="66"/>
      <c r="Y2" s="66"/>
    </row>
    <row r="3" spans="1:25" ht="14.25" thickBot="1">
      <c r="A3" s="587" t="s">
        <v>535</v>
      </c>
      <c r="B3" s="588" t="s">
        <v>536</v>
      </c>
      <c r="C3" s="599" t="s">
        <v>537</v>
      </c>
      <c r="D3" s="600"/>
      <c r="E3" s="600"/>
      <c r="F3" s="600"/>
      <c r="G3" s="600"/>
      <c r="H3" s="601"/>
      <c r="I3" s="66"/>
      <c r="J3" s="66"/>
      <c r="K3" s="66"/>
      <c r="L3" s="66"/>
      <c r="M3" s="66"/>
      <c r="N3" s="68" t="s">
        <v>538</v>
      </c>
      <c r="O3" s="586" t="s">
        <v>539</v>
      </c>
      <c r="P3" s="586" t="s">
        <v>540</v>
      </c>
      <c r="Q3" s="586" t="s">
        <v>541</v>
      </c>
      <c r="R3" s="586" t="s">
        <v>11</v>
      </c>
      <c r="S3" s="586" t="s">
        <v>542</v>
      </c>
      <c r="T3" s="586" t="s">
        <v>543</v>
      </c>
      <c r="U3" s="66"/>
      <c r="V3" s="66"/>
      <c r="W3" s="66"/>
      <c r="X3" s="66"/>
      <c r="Y3" s="66"/>
    </row>
    <row r="4" spans="1:25" ht="26.25" customHeight="1">
      <c r="A4" s="587"/>
      <c r="B4" s="588"/>
      <c r="C4" s="590" t="s">
        <v>544</v>
      </c>
      <c r="D4" s="592" t="s">
        <v>545</v>
      </c>
      <c r="E4" s="594" t="s">
        <v>546</v>
      </c>
      <c r="F4" s="594" t="s">
        <v>547</v>
      </c>
      <c r="G4" s="594" t="s">
        <v>548</v>
      </c>
      <c r="H4" s="597" t="s">
        <v>549</v>
      </c>
      <c r="I4" s="66"/>
      <c r="J4" s="66"/>
      <c r="K4" s="66"/>
      <c r="L4" s="66"/>
      <c r="M4" s="66"/>
      <c r="N4" s="68" t="s">
        <v>550</v>
      </c>
      <c r="O4" s="586"/>
      <c r="P4" s="586"/>
      <c r="Q4" s="586"/>
      <c r="R4" s="586"/>
      <c r="S4" s="586"/>
      <c r="T4" s="586"/>
      <c r="U4" s="66"/>
      <c r="V4" s="66"/>
      <c r="W4" s="66"/>
      <c r="X4" s="66"/>
      <c r="Y4" s="66"/>
    </row>
    <row r="5" spans="1:25" ht="29.25" customHeight="1">
      <c r="A5" s="587"/>
      <c r="B5" s="588"/>
      <c r="C5" s="591"/>
      <c r="D5" s="593"/>
      <c r="E5" s="595"/>
      <c r="F5" s="596"/>
      <c r="G5" s="596"/>
      <c r="H5" s="598"/>
      <c r="I5" s="66"/>
      <c r="J5" s="66"/>
      <c r="K5" s="66"/>
      <c r="L5" s="66"/>
      <c r="M5" s="66"/>
      <c r="N5" s="68" t="s">
        <v>551</v>
      </c>
      <c r="O5" s="586"/>
      <c r="P5" s="586"/>
      <c r="Q5" s="586"/>
      <c r="R5" s="586"/>
      <c r="S5" s="586"/>
      <c r="T5" s="586"/>
      <c r="U5" s="66"/>
      <c r="V5" s="66"/>
      <c r="W5" s="66"/>
      <c r="X5" s="66"/>
      <c r="Y5" s="66"/>
    </row>
    <row r="6" spans="1:25" ht="18.75" customHeight="1">
      <c r="A6" s="68">
        <v>1</v>
      </c>
      <c r="B6" s="69" t="s">
        <v>164</v>
      </c>
      <c r="C6" s="457" t="str">
        <f>IF(OR(F6="○",G6="○",H6="○"),"○","")</f>
        <v/>
      </c>
      <c r="D6" s="70"/>
      <c r="E6" s="432"/>
      <c r="F6" s="70"/>
      <c r="G6" s="70"/>
      <c r="H6" s="70"/>
      <c r="I6" s="66"/>
      <c r="J6" s="66"/>
      <c r="K6" s="66"/>
      <c r="L6" s="66"/>
      <c r="M6" s="66"/>
      <c r="N6" s="71" t="s">
        <v>553</v>
      </c>
      <c r="O6" s="72" t="str">
        <f t="shared" ref="O6:O17" si="0">IF(C6="○",$N6,"－")</f>
        <v>－</v>
      </c>
      <c r="P6" s="72" t="str">
        <f>IF(D6&lt;&gt;"　",$N6,"－")</f>
        <v>塩</v>
      </c>
      <c r="Q6" s="72" t="str">
        <f t="shared" ref="Q6:T17" si="1">IF(E6="○",$N6,"－")</f>
        <v>－</v>
      </c>
      <c r="R6" s="72" t="str">
        <f t="shared" si="1"/>
        <v>－</v>
      </c>
      <c r="S6" s="72" t="str">
        <f t="shared" si="1"/>
        <v>－</v>
      </c>
      <c r="T6" s="73" t="str">
        <f t="shared" si="1"/>
        <v>－</v>
      </c>
      <c r="U6" s="74" t="s">
        <v>554</v>
      </c>
      <c r="V6" s="75" t="str">
        <f>CONCATENATE(O6,O7,O8,O9,O10,O11,O12,O13,O14,O15,O16,O17)</f>
        <v>－－－－－－－－－－－－</v>
      </c>
      <c r="W6" s="66"/>
      <c r="X6" s="66"/>
      <c r="Y6" s="66"/>
    </row>
    <row r="7" spans="1:25" ht="18.75" customHeight="1">
      <c r="A7" s="68">
        <v>2</v>
      </c>
      <c r="B7" s="69" t="s">
        <v>168</v>
      </c>
      <c r="C7" s="457" t="str">
        <f>IF(OR(F7="○",G7="○",H7="○"),"○","")</f>
        <v/>
      </c>
      <c r="D7" s="70" t="s">
        <v>552</v>
      </c>
      <c r="E7" s="432"/>
      <c r="F7" s="70"/>
      <c r="G7" s="70"/>
      <c r="H7" s="70"/>
      <c r="I7" s="66"/>
      <c r="J7" s="66"/>
      <c r="K7" s="66"/>
      <c r="L7" s="66"/>
      <c r="M7" s="66"/>
      <c r="N7" s="76" t="s">
        <v>555</v>
      </c>
      <c r="O7" s="77" t="str">
        <f t="shared" si="0"/>
        <v>－</v>
      </c>
      <c r="P7" s="77" t="str">
        <f>IF(D7&lt;&gt;"　",$N7,"－")</f>
        <v>－</v>
      </c>
      <c r="Q7" s="77" t="str">
        <f t="shared" si="1"/>
        <v>－</v>
      </c>
      <c r="R7" s="77" t="str">
        <f t="shared" si="1"/>
        <v>－</v>
      </c>
      <c r="S7" s="77" t="str">
        <f t="shared" si="1"/>
        <v>－</v>
      </c>
      <c r="T7" s="78" t="str">
        <f t="shared" si="1"/>
        <v>－</v>
      </c>
      <c r="U7" s="79" t="s">
        <v>556</v>
      </c>
      <c r="V7" s="80" t="str">
        <f>CONCATENATE(P4,P5,P6,P7,P8,P9,P10,P11,P12,P13,P14)</f>
        <v>塩－－－－－－－－</v>
      </c>
      <c r="W7" s="66"/>
      <c r="X7" s="66"/>
      <c r="Y7" s="66"/>
    </row>
    <row r="8" spans="1:25" ht="18.75" customHeight="1">
      <c r="A8" s="68">
        <v>3</v>
      </c>
      <c r="B8" s="69" t="s">
        <v>557</v>
      </c>
      <c r="C8" s="457" t="str">
        <f t="shared" ref="C8:C17" si="2">IF(OR(F8="○",G8="○",H8="○"),"○","")</f>
        <v/>
      </c>
      <c r="D8" s="70" t="s">
        <v>552</v>
      </c>
      <c r="E8" s="432"/>
      <c r="F8" s="70"/>
      <c r="G8" s="70" t="s">
        <v>2528</v>
      </c>
      <c r="H8" s="70"/>
      <c r="I8" s="66"/>
      <c r="J8" s="66"/>
      <c r="K8" s="66"/>
      <c r="L8" s="66"/>
      <c r="M8" s="66"/>
      <c r="N8" s="76" t="s">
        <v>558</v>
      </c>
      <c r="O8" s="77" t="str">
        <f t="shared" si="0"/>
        <v>－</v>
      </c>
      <c r="P8" s="77" t="str">
        <f t="shared" ref="P8:P14" si="3">IF(D8&lt;&gt;"　",$N8,"－")</f>
        <v>－</v>
      </c>
      <c r="Q8" s="77" t="str">
        <f t="shared" si="1"/>
        <v>－</v>
      </c>
      <c r="R8" s="77" t="str">
        <f t="shared" si="1"/>
        <v>－</v>
      </c>
      <c r="S8" s="77" t="str">
        <f t="shared" si="1"/>
        <v>－</v>
      </c>
      <c r="T8" s="78" t="str">
        <f t="shared" si="1"/>
        <v>－</v>
      </c>
      <c r="U8" s="79" t="s">
        <v>559</v>
      </c>
      <c r="V8" s="80" t="str">
        <f>CONCATENATE(Q6,Q7,Q8,Q9,Q10,Q11,Q12,Q13,Q14)</f>
        <v>－－－－－－－－－</v>
      </c>
      <c r="W8" s="66"/>
      <c r="X8" s="66"/>
      <c r="Y8" s="66"/>
    </row>
    <row r="9" spans="1:25" ht="18.75" customHeight="1">
      <c r="A9" s="68">
        <v>4</v>
      </c>
      <c r="B9" s="69" t="s">
        <v>560</v>
      </c>
      <c r="C9" s="457" t="str">
        <f t="shared" si="2"/>
        <v/>
      </c>
      <c r="D9" s="70" t="s">
        <v>2528</v>
      </c>
      <c r="E9" s="432"/>
      <c r="F9" s="70"/>
      <c r="G9" s="70"/>
      <c r="H9" s="70"/>
      <c r="I9" s="66"/>
      <c r="J9" s="66"/>
      <c r="K9" s="66"/>
      <c r="L9" s="66"/>
      <c r="M9" s="66"/>
      <c r="N9" s="76" t="s">
        <v>561</v>
      </c>
      <c r="O9" s="77" t="str">
        <f t="shared" si="0"/>
        <v>－</v>
      </c>
      <c r="P9" s="77" t="str">
        <f t="shared" si="3"/>
        <v>－</v>
      </c>
      <c r="Q9" s="77" t="str">
        <f t="shared" si="1"/>
        <v>－</v>
      </c>
      <c r="R9" s="77" t="str">
        <f t="shared" si="1"/>
        <v>－</v>
      </c>
      <c r="S9" s="77" t="str">
        <f t="shared" si="1"/>
        <v>－</v>
      </c>
      <c r="T9" s="78" t="str">
        <f t="shared" si="1"/>
        <v>－</v>
      </c>
      <c r="U9" s="79" t="s">
        <v>562</v>
      </c>
      <c r="V9" s="80" t="str">
        <f>CONCATENATE(R6,R7,R8,R9,R10,R11,R12,R13,R14,R15,R16,R17)</f>
        <v>－－－－－－－－－－－－</v>
      </c>
      <c r="W9" s="66"/>
      <c r="X9" s="66"/>
      <c r="Y9" s="66"/>
    </row>
    <row r="10" spans="1:25" ht="18.75" customHeight="1">
      <c r="A10" s="68">
        <v>5</v>
      </c>
      <c r="B10" s="69" t="s">
        <v>177</v>
      </c>
      <c r="C10" s="457" t="str">
        <f t="shared" si="2"/>
        <v/>
      </c>
      <c r="D10" s="70" t="s">
        <v>552</v>
      </c>
      <c r="E10" s="432"/>
      <c r="F10" s="70"/>
      <c r="G10" s="70"/>
      <c r="H10" s="70"/>
      <c r="I10" s="66"/>
      <c r="J10" s="66"/>
      <c r="K10" s="66"/>
      <c r="L10" s="66"/>
      <c r="M10" s="66"/>
      <c r="N10" s="76" t="s">
        <v>563</v>
      </c>
      <c r="O10" s="77" t="str">
        <f t="shared" si="0"/>
        <v>－</v>
      </c>
      <c r="P10" s="77" t="str">
        <f>IF(D10&lt;&gt;"　",$N10,"－")</f>
        <v>－</v>
      </c>
      <c r="Q10" s="77" t="str">
        <f t="shared" si="1"/>
        <v>－</v>
      </c>
      <c r="R10" s="77" t="str">
        <f t="shared" si="1"/>
        <v>－</v>
      </c>
      <c r="S10" s="77" t="str">
        <f t="shared" si="1"/>
        <v>－</v>
      </c>
      <c r="T10" s="78" t="str">
        <f t="shared" si="1"/>
        <v>－</v>
      </c>
      <c r="U10" s="79" t="s">
        <v>564</v>
      </c>
      <c r="V10" s="80" t="str">
        <f>CONCATENATE(S6,S7,S8,S9,S10,S11,S12,S13,S14,S15,S16,S17)</f>
        <v>－－－－－－－－－－－－</v>
      </c>
      <c r="W10" s="66"/>
      <c r="X10" s="66"/>
      <c r="Y10" s="66"/>
    </row>
    <row r="11" spans="1:25" ht="18.75" customHeight="1">
      <c r="A11" s="68">
        <v>6</v>
      </c>
      <c r="B11" s="358" t="s">
        <v>565</v>
      </c>
      <c r="C11" s="457" t="str">
        <f t="shared" si="2"/>
        <v/>
      </c>
      <c r="D11" s="70" t="s">
        <v>552</v>
      </c>
      <c r="E11" s="432"/>
      <c r="F11" s="70"/>
      <c r="G11" s="70"/>
      <c r="H11" s="70"/>
      <c r="I11" s="66"/>
      <c r="J11" s="66"/>
      <c r="K11" s="66"/>
      <c r="L11" s="66"/>
      <c r="M11" s="66"/>
      <c r="N11" s="76" t="s">
        <v>572</v>
      </c>
      <c r="O11" s="77" t="str">
        <f t="shared" si="0"/>
        <v>－</v>
      </c>
      <c r="P11" s="77" t="str">
        <f>IF(D11&lt;&gt;"　",$N11,"－")</f>
        <v>－</v>
      </c>
      <c r="Q11" s="77" t="str">
        <f t="shared" si="1"/>
        <v>－</v>
      </c>
      <c r="R11" s="77" t="str">
        <f t="shared" si="1"/>
        <v>－</v>
      </c>
      <c r="S11" s="77" t="str">
        <f t="shared" si="1"/>
        <v>－</v>
      </c>
      <c r="T11" s="78" t="str">
        <f t="shared" si="1"/>
        <v>－</v>
      </c>
      <c r="U11" s="81" t="s">
        <v>567</v>
      </c>
      <c r="V11" s="82" t="str">
        <f>CONCATENATE(T6,T7,T8,T9,T10,T11,T12,T13,T14,T15,T16,T17)</f>
        <v>－－－－－－－－－－－－</v>
      </c>
      <c r="W11" s="66"/>
      <c r="X11" s="66"/>
      <c r="Y11" s="66"/>
    </row>
    <row r="12" spans="1:25" ht="18.75" customHeight="1">
      <c r="A12" s="68">
        <v>7</v>
      </c>
      <c r="B12" s="69" t="s">
        <v>568</v>
      </c>
      <c r="C12" s="457" t="str">
        <f t="shared" si="2"/>
        <v/>
      </c>
      <c r="D12" s="70" t="s">
        <v>552</v>
      </c>
      <c r="E12" s="432"/>
      <c r="F12" s="70"/>
      <c r="G12" s="70"/>
      <c r="H12" s="70"/>
      <c r="I12" s="66"/>
      <c r="J12" s="66"/>
      <c r="K12" s="66"/>
      <c r="L12" s="66"/>
      <c r="M12" s="66"/>
      <c r="N12" s="76" t="s">
        <v>566</v>
      </c>
      <c r="O12" s="77" t="str">
        <f t="shared" si="0"/>
        <v>－</v>
      </c>
      <c r="P12" s="77" t="str">
        <f t="shared" si="3"/>
        <v>－</v>
      </c>
      <c r="Q12" s="77" t="str">
        <f t="shared" si="1"/>
        <v>－</v>
      </c>
      <c r="R12" s="77" t="str">
        <f t="shared" si="1"/>
        <v>－</v>
      </c>
      <c r="S12" s="77" t="str">
        <f t="shared" si="1"/>
        <v>－</v>
      </c>
      <c r="T12" s="78" t="str">
        <f t="shared" si="1"/>
        <v>－</v>
      </c>
      <c r="U12" s="77">
        <f>COUNTIF($D$6:$D$14,V12)</f>
        <v>8</v>
      </c>
      <c r="V12" s="66" t="s">
        <v>570</v>
      </c>
      <c r="W12" s="66"/>
      <c r="X12" s="66"/>
      <c r="Y12" s="66"/>
    </row>
    <row r="13" spans="1:25" ht="18.75" customHeight="1">
      <c r="A13" s="68">
        <v>8</v>
      </c>
      <c r="B13" s="69" t="s">
        <v>571</v>
      </c>
      <c r="C13" s="457" t="str">
        <f t="shared" si="2"/>
        <v/>
      </c>
      <c r="D13" s="70" t="s">
        <v>552</v>
      </c>
      <c r="E13" s="432"/>
      <c r="F13" s="70"/>
      <c r="G13" s="70"/>
      <c r="H13" s="70"/>
      <c r="I13" s="66"/>
      <c r="J13" s="66"/>
      <c r="K13" s="66"/>
      <c r="L13" s="66"/>
      <c r="M13" s="66"/>
      <c r="N13" s="76" t="s">
        <v>569</v>
      </c>
      <c r="O13" s="77" t="str">
        <f t="shared" si="0"/>
        <v>－</v>
      </c>
      <c r="P13" s="77" t="str">
        <f t="shared" si="3"/>
        <v>－</v>
      </c>
      <c r="Q13" s="77" t="str">
        <f t="shared" si="1"/>
        <v>－</v>
      </c>
      <c r="R13" s="77" t="str">
        <f t="shared" si="1"/>
        <v>－</v>
      </c>
      <c r="S13" s="77" t="str">
        <f t="shared" si="1"/>
        <v>－</v>
      </c>
      <c r="T13" s="78" t="str">
        <f t="shared" si="1"/>
        <v>－</v>
      </c>
      <c r="U13" s="77">
        <f>COUNTIF($D$6:$D$14,V13)</f>
        <v>0</v>
      </c>
      <c r="V13" s="66" t="s">
        <v>573</v>
      </c>
      <c r="W13" s="66"/>
      <c r="X13" s="66"/>
      <c r="Y13" s="66"/>
    </row>
    <row r="14" spans="1:25" ht="18.75" customHeight="1">
      <c r="A14" s="68">
        <v>9</v>
      </c>
      <c r="B14" s="69" t="s">
        <v>189</v>
      </c>
      <c r="C14" s="457" t="str">
        <f t="shared" si="2"/>
        <v/>
      </c>
      <c r="D14" s="70" t="s">
        <v>552</v>
      </c>
      <c r="E14" s="432"/>
      <c r="F14" s="70"/>
      <c r="G14" s="70"/>
      <c r="H14" s="70"/>
      <c r="I14" s="66"/>
      <c r="J14" s="66"/>
      <c r="K14" s="66"/>
      <c r="L14" s="66"/>
      <c r="M14" s="66"/>
      <c r="N14" s="76" t="s">
        <v>574</v>
      </c>
      <c r="O14" s="77" t="str">
        <f t="shared" si="0"/>
        <v>－</v>
      </c>
      <c r="P14" s="77" t="str">
        <f t="shared" si="3"/>
        <v>－</v>
      </c>
      <c r="Q14" s="77" t="str">
        <f t="shared" si="1"/>
        <v>－</v>
      </c>
      <c r="R14" s="77" t="str">
        <f t="shared" si="1"/>
        <v>－</v>
      </c>
      <c r="S14" s="77" t="str">
        <f t="shared" si="1"/>
        <v>－</v>
      </c>
      <c r="T14" s="78" t="str">
        <f t="shared" si="1"/>
        <v>－</v>
      </c>
      <c r="U14" s="77">
        <f>COUNTIF($D$6:$D$14,V14)</f>
        <v>0</v>
      </c>
      <c r="V14" s="66" t="s">
        <v>575</v>
      </c>
      <c r="W14" s="66"/>
      <c r="X14" s="66"/>
      <c r="Y14" s="66"/>
    </row>
    <row r="15" spans="1:25" ht="18.75" customHeight="1">
      <c r="A15" s="68">
        <v>10</v>
      </c>
      <c r="B15" s="69" t="s">
        <v>576</v>
      </c>
      <c r="C15" s="457" t="str">
        <f t="shared" si="2"/>
        <v/>
      </c>
      <c r="D15" s="83"/>
      <c r="E15" s="494"/>
      <c r="F15" s="70"/>
      <c r="G15" s="70"/>
      <c r="H15" s="70"/>
      <c r="I15" s="66"/>
      <c r="J15" s="66"/>
      <c r="K15" s="66"/>
      <c r="L15" s="66"/>
      <c r="M15" s="66"/>
      <c r="N15" s="76" t="s">
        <v>577</v>
      </c>
      <c r="O15" s="77" t="str">
        <f t="shared" si="0"/>
        <v>－</v>
      </c>
      <c r="P15" s="77"/>
      <c r="Q15" s="77"/>
      <c r="R15" s="77" t="str">
        <f t="shared" si="1"/>
        <v>－</v>
      </c>
      <c r="S15" s="77" t="str">
        <f t="shared" si="1"/>
        <v>－</v>
      </c>
      <c r="T15" s="78" t="str">
        <f t="shared" si="1"/>
        <v>－</v>
      </c>
      <c r="U15" s="77">
        <f>COUNTIF($D$6:$D$14,V15)</f>
        <v>0</v>
      </c>
      <c r="V15" s="66" t="s">
        <v>540</v>
      </c>
      <c r="W15" s="66"/>
      <c r="X15" s="66"/>
      <c r="Y15" s="66"/>
    </row>
    <row r="16" spans="1:25" ht="18.75" customHeight="1">
      <c r="A16" s="68">
        <v>11</v>
      </c>
      <c r="B16" s="69" t="s">
        <v>578</v>
      </c>
      <c r="C16" s="457" t="str">
        <f t="shared" si="2"/>
        <v/>
      </c>
      <c r="D16" s="83"/>
      <c r="E16" s="494"/>
      <c r="F16" s="70"/>
      <c r="G16" s="70"/>
      <c r="H16" s="70" t="s">
        <v>552</v>
      </c>
      <c r="I16" s="66"/>
      <c r="J16" s="66"/>
      <c r="K16" s="66"/>
      <c r="L16" s="66"/>
      <c r="M16" s="66"/>
      <c r="N16" s="76" t="s">
        <v>579</v>
      </c>
      <c r="O16" s="77" t="str">
        <f t="shared" si="0"/>
        <v>－</v>
      </c>
      <c r="P16" s="77"/>
      <c r="Q16" s="77"/>
      <c r="R16" s="77" t="str">
        <f t="shared" si="1"/>
        <v>－</v>
      </c>
      <c r="S16" s="77" t="str">
        <f t="shared" si="1"/>
        <v>－</v>
      </c>
      <c r="T16" s="78" t="str">
        <f t="shared" si="1"/>
        <v>－</v>
      </c>
      <c r="U16" s="77">
        <f>COUNTIF($D$6:$D$14,V16)</f>
        <v>0</v>
      </c>
      <c r="V16" s="66" t="s">
        <v>368</v>
      </c>
      <c r="W16" s="66"/>
      <c r="X16" s="66"/>
      <c r="Y16" s="66"/>
    </row>
    <row r="17" spans="1:25" ht="18.75" customHeight="1">
      <c r="A17" s="68">
        <v>12</v>
      </c>
      <c r="B17" s="69" t="s">
        <v>580</v>
      </c>
      <c r="C17" s="457" t="str">
        <f t="shared" si="2"/>
        <v/>
      </c>
      <c r="D17" s="83"/>
      <c r="E17" s="494"/>
      <c r="F17" s="70"/>
      <c r="G17" s="70" t="s">
        <v>552</v>
      </c>
      <c r="H17" s="70" t="s">
        <v>552</v>
      </c>
      <c r="I17" s="66"/>
      <c r="J17" s="66"/>
      <c r="K17" s="66"/>
      <c r="L17" s="66"/>
      <c r="M17" s="66"/>
      <c r="N17" s="84" t="s">
        <v>581</v>
      </c>
      <c r="O17" s="85" t="str">
        <f t="shared" si="0"/>
        <v>－</v>
      </c>
      <c r="P17" s="85"/>
      <c r="Q17" s="85"/>
      <c r="R17" s="85" t="str">
        <f t="shared" si="1"/>
        <v>－</v>
      </c>
      <c r="S17" s="85" t="str">
        <f t="shared" si="1"/>
        <v>－</v>
      </c>
      <c r="T17" s="86" t="str">
        <f t="shared" si="1"/>
        <v>－</v>
      </c>
      <c r="U17" s="77">
        <f>SUM(U13:U16)</f>
        <v>0</v>
      </c>
      <c r="V17" s="66" t="s">
        <v>297</v>
      </c>
      <c r="W17" s="66"/>
      <c r="X17" s="66"/>
      <c r="Y17" s="66"/>
    </row>
    <row r="18" spans="1:25" ht="14.25" thickBot="1">
      <c r="A18" s="588" t="s">
        <v>297</v>
      </c>
      <c r="B18" s="602"/>
      <c r="C18" s="87">
        <f>COUNTIF(C6:C17,"○")</f>
        <v>0</v>
      </c>
      <c r="D18" s="88">
        <f>U17</f>
        <v>0</v>
      </c>
      <c r="E18" s="88">
        <f>COUNTIF(E6:E14,"○")</f>
        <v>0</v>
      </c>
      <c r="F18" s="495">
        <f>COUNTIF(F6:F17,"○")</f>
        <v>0</v>
      </c>
      <c r="G18" s="495">
        <f>COUNTIF(G6:G17,"○")</f>
        <v>0</v>
      </c>
      <c r="H18" s="496">
        <f>COUNTIF(H6:H17,"○")</f>
        <v>0</v>
      </c>
      <c r="I18" s="66"/>
      <c r="J18" s="66"/>
      <c r="K18" s="66"/>
      <c r="L18" s="66"/>
      <c r="M18" s="66"/>
      <c r="N18" s="66"/>
      <c r="O18" s="66"/>
      <c r="P18" s="66"/>
      <c r="Q18" s="66"/>
      <c r="R18" s="66"/>
      <c r="S18" s="66"/>
      <c r="T18" s="66"/>
      <c r="U18" s="66"/>
      <c r="V18" s="66"/>
      <c r="W18" s="66"/>
      <c r="X18" s="66"/>
      <c r="Y18" s="66"/>
    </row>
    <row r="19" spans="1:25">
      <c r="A19" s="66"/>
      <c r="B19" s="66"/>
      <c r="C19" s="66"/>
      <c r="D19" s="66"/>
      <c r="E19" s="66"/>
      <c r="F19" s="66"/>
      <c r="G19" s="66"/>
      <c r="H19" s="66"/>
      <c r="I19" s="66"/>
      <c r="J19" s="66"/>
      <c r="K19" s="66"/>
      <c r="L19" s="66"/>
      <c r="M19" s="66"/>
      <c r="N19" s="66"/>
      <c r="O19" s="66"/>
      <c r="P19" s="66"/>
      <c r="Q19" s="66"/>
      <c r="R19" s="66"/>
      <c r="S19" s="66"/>
      <c r="T19" s="66"/>
      <c r="U19" s="66"/>
      <c r="V19" s="66"/>
      <c r="W19" s="66"/>
      <c r="X19" s="66"/>
      <c r="Y19" s="66"/>
    </row>
    <row r="20" spans="1:25">
      <c r="A20" s="459" t="s">
        <v>2464</v>
      </c>
      <c r="B20" s="66"/>
      <c r="C20" s="66"/>
      <c r="D20" s="66"/>
      <c r="E20" s="66"/>
      <c r="F20" s="66"/>
      <c r="G20" s="66"/>
      <c r="H20" s="66"/>
      <c r="I20" s="66"/>
      <c r="J20" s="66"/>
      <c r="K20" s="66"/>
      <c r="L20" s="66"/>
      <c r="M20" s="66"/>
      <c r="N20" s="66"/>
      <c r="O20" s="66"/>
      <c r="P20" s="66"/>
      <c r="Q20" s="66"/>
      <c r="R20" s="66"/>
      <c r="S20" s="66"/>
      <c r="T20" s="66"/>
      <c r="U20" s="66"/>
      <c r="V20" s="66"/>
      <c r="W20" s="66"/>
      <c r="X20" s="66"/>
      <c r="Y20" s="66"/>
    </row>
    <row r="21" spans="1:25" ht="13.5" customHeight="1">
      <c r="A21" s="66" t="s">
        <v>582</v>
      </c>
      <c r="B21" s="89"/>
      <c r="C21" s="66"/>
      <c r="D21" s="66"/>
      <c r="E21" s="66"/>
      <c r="F21" s="66"/>
      <c r="G21" s="66"/>
      <c r="H21" s="66"/>
      <c r="I21" s="66"/>
      <c r="J21" s="66"/>
      <c r="K21" s="66"/>
      <c r="L21" s="66"/>
      <c r="M21" s="66"/>
      <c r="N21" s="66"/>
      <c r="O21" s="66"/>
      <c r="P21" s="66"/>
      <c r="Q21" s="66"/>
      <c r="R21" s="66"/>
      <c r="S21" s="66"/>
      <c r="T21" s="66"/>
      <c r="U21" s="66"/>
      <c r="V21" s="66"/>
      <c r="W21" s="66"/>
      <c r="X21" s="66"/>
      <c r="Y21" s="66"/>
    </row>
    <row r="22" spans="1:25" ht="17.25" customHeight="1">
      <c r="A22" s="460" t="s">
        <v>2465</v>
      </c>
      <c r="B22" s="66"/>
      <c r="C22" s="91"/>
      <c r="D22" s="91"/>
      <c r="E22" s="91"/>
      <c r="F22" s="91"/>
      <c r="G22" s="91"/>
      <c r="H22" s="91"/>
      <c r="I22" s="66"/>
      <c r="J22" s="66"/>
      <c r="K22" s="66"/>
      <c r="L22" s="66"/>
      <c r="M22" s="66"/>
      <c r="N22" s="66"/>
      <c r="O22" s="66"/>
      <c r="P22" s="66"/>
      <c r="Q22" s="66"/>
      <c r="R22" s="66"/>
      <c r="S22" s="66"/>
      <c r="T22" s="66"/>
      <c r="U22" s="66"/>
      <c r="V22" s="66"/>
      <c r="W22" s="66"/>
      <c r="X22" s="66"/>
      <c r="Y22" s="66"/>
    </row>
    <row r="23" spans="1:25" ht="13.5" customHeight="1">
      <c r="A23" s="66" t="s">
        <v>583</v>
      </c>
      <c r="B23" s="89"/>
      <c r="C23" s="89"/>
      <c r="D23" s="89"/>
      <c r="E23" s="89"/>
      <c r="F23" s="89"/>
      <c r="G23" s="89"/>
      <c r="H23" s="89"/>
      <c r="I23" s="89"/>
      <c r="J23" s="89"/>
      <c r="K23" s="89"/>
      <c r="L23" s="89"/>
      <c r="M23" s="66"/>
      <c r="N23" s="66"/>
      <c r="O23" s="66"/>
      <c r="P23" s="66"/>
      <c r="Q23" s="66"/>
      <c r="R23" s="66"/>
      <c r="S23" s="66"/>
      <c r="T23" s="66"/>
      <c r="U23" s="66"/>
      <c r="V23" s="66"/>
      <c r="W23" s="66"/>
      <c r="X23" s="66"/>
      <c r="Y23" s="66"/>
    </row>
    <row r="24" spans="1:25" ht="22.5" customHeight="1">
      <c r="A24" s="584" t="s">
        <v>584</v>
      </c>
      <c r="B24" s="584"/>
      <c r="C24" s="584"/>
      <c r="D24" s="584"/>
      <c r="E24" s="584"/>
      <c r="F24" s="584"/>
      <c r="G24" s="584"/>
      <c r="H24" s="584"/>
      <c r="I24" s="92"/>
      <c r="J24" s="92"/>
      <c r="K24" s="92"/>
      <c r="L24" s="92"/>
      <c r="M24" s="66"/>
      <c r="N24" s="66"/>
      <c r="O24" s="66"/>
      <c r="P24" s="66"/>
      <c r="Q24" s="66"/>
      <c r="R24" s="66"/>
      <c r="S24" s="66"/>
      <c r="T24" s="66"/>
      <c r="U24" s="66"/>
      <c r="V24" s="66"/>
      <c r="W24" s="66"/>
      <c r="X24" s="66"/>
      <c r="Y24" s="66"/>
    </row>
    <row r="25" spans="1:25">
      <c r="A25" s="66" t="s">
        <v>585</v>
      </c>
      <c r="B25" s="89"/>
      <c r="C25" s="89"/>
      <c r="D25" s="89"/>
      <c r="E25" s="89"/>
      <c r="F25" s="89"/>
      <c r="G25" s="89"/>
      <c r="H25" s="89"/>
      <c r="I25" s="89"/>
      <c r="J25" s="89"/>
      <c r="K25" s="89"/>
      <c r="L25" s="89"/>
      <c r="M25" s="66"/>
      <c r="N25" s="66"/>
      <c r="O25" s="66"/>
      <c r="P25" s="66"/>
      <c r="Q25" s="66"/>
      <c r="R25" s="66"/>
      <c r="S25" s="66"/>
      <c r="T25" s="66"/>
      <c r="U25" s="66"/>
      <c r="V25" s="66"/>
      <c r="W25" s="66"/>
      <c r="X25" s="66"/>
      <c r="Y25" s="66"/>
    </row>
    <row r="26" spans="1:25" ht="30.75" customHeight="1">
      <c r="A26" s="585" t="s">
        <v>2510</v>
      </c>
      <c r="B26" s="585"/>
      <c r="C26" s="585"/>
      <c r="D26" s="585"/>
      <c r="E26" s="585"/>
      <c r="F26" s="585"/>
      <c r="G26" s="585"/>
      <c r="H26" s="585"/>
      <c r="I26" s="92"/>
      <c r="J26" s="92"/>
      <c r="K26" s="92"/>
      <c r="L26" s="92"/>
      <c r="M26" s="89"/>
      <c r="N26" s="66"/>
      <c r="O26" s="66"/>
      <c r="P26" s="66"/>
      <c r="Q26" s="66"/>
      <c r="R26" s="66"/>
      <c r="S26" s="66"/>
      <c r="T26" s="66"/>
      <c r="U26" s="66"/>
      <c r="V26" s="66"/>
      <c r="W26" s="66"/>
      <c r="X26" s="66"/>
      <c r="Y26" s="66"/>
    </row>
    <row r="27" spans="1:25" ht="13.5" customHeight="1">
      <c r="A27" s="66" t="s">
        <v>586</v>
      </c>
      <c r="B27" s="89"/>
      <c r="C27" s="89"/>
      <c r="D27" s="89"/>
      <c r="E27" s="89"/>
      <c r="F27" s="89"/>
      <c r="G27" s="89"/>
      <c r="H27" s="89"/>
      <c r="I27" s="89"/>
      <c r="J27" s="89"/>
      <c r="K27" s="89"/>
      <c r="L27" s="89"/>
      <c r="M27" s="66"/>
      <c r="N27" s="66"/>
      <c r="O27" s="66"/>
      <c r="P27" s="66"/>
      <c r="Q27" s="66"/>
      <c r="R27" s="66"/>
      <c r="S27" s="66"/>
      <c r="T27" s="66"/>
      <c r="U27" s="66"/>
      <c r="V27" s="66"/>
      <c r="W27" s="66"/>
      <c r="X27" s="66"/>
      <c r="Y27" s="66"/>
    </row>
    <row r="28" spans="1:25" ht="21" customHeight="1">
      <c r="A28" s="90" t="s">
        <v>587</v>
      </c>
      <c r="B28" s="66"/>
      <c r="C28" s="91"/>
      <c r="D28" s="91"/>
      <c r="E28" s="91"/>
      <c r="F28" s="91"/>
      <c r="G28" s="91"/>
      <c r="H28" s="91"/>
      <c r="I28" s="91"/>
      <c r="J28" s="91"/>
      <c r="K28" s="91"/>
      <c r="L28" s="91"/>
      <c r="M28" s="66"/>
      <c r="N28" s="66"/>
      <c r="O28" s="66"/>
      <c r="P28" s="66"/>
      <c r="Q28" s="66"/>
      <c r="R28" s="66"/>
      <c r="S28" s="66"/>
      <c r="T28" s="66"/>
      <c r="U28" s="66"/>
      <c r="V28" s="66"/>
      <c r="W28" s="66"/>
      <c r="X28" s="66"/>
      <c r="Y28" s="66"/>
    </row>
    <row r="29" spans="1:25" ht="13.5" customHeight="1">
      <c r="A29" s="434" t="s">
        <v>2449</v>
      </c>
      <c r="B29" s="435"/>
      <c r="C29" s="435"/>
      <c r="D29" s="435"/>
      <c r="E29" s="435"/>
      <c r="F29" s="435"/>
      <c r="G29" s="435"/>
      <c r="H29" s="435"/>
      <c r="I29" s="435"/>
      <c r="J29" s="435"/>
      <c r="K29" s="435"/>
      <c r="L29" s="435"/>
      <c r="M29" s="434"/>
      <c r="N29" s="434"/>
      <c r="O29" s="434"/>
      <c r="P29" s="434"/>
      <c r="Q29" s="434"/>
      <c r="R29" s="434"/>
      <c r="S29" s="434"/>
      <c r="T29" s="434"/>
      <c r="U29" s="434"/>
      <c r="V29" s="434"/>
      <c r="W29" s="434"/>
      <c r="X29" s="434"/>
      <c r="Y29" s="434"/>
    </row>
    <row r="30" spans="1:25" ht="21" customHeight="1">
      <c r="A30" s="436" t="s">
        <v>588</v>
      </c>
      <c r="B30" s="434"/>
      <c r="C30" s="437"/>
      <c r="D30" s="437"/>
      <c r="E30" s="437"/>
      <c r="F30" s="437"/>
      <c r="G30" s="437"/>
      <c r="H30" s="437"/>
      <c r="I30" s="437"/>
      <c r="J30" s="437"/>
      <c r="K30" s="437"/>
      <c r="L30" s="437"/>
      <c r="M30" s="434"/>
      <c r="N30" s="434"/>
      <c r="O30" s="434"/>
      <c r="P30" s="434"/>
      <c r="Q30" s="434"/>
      <c r="R30" s="434"/>
      <c r="S30" s="434"/>
      <c r="T30" s="434"/>
      <c r="U30" s="434"/>
      <c r="V30" s="434"/>
      <c r="W30" s="434"/>
      <c r="X30" s="434"/>
      <c r="Y30" s="434"/>
    </row>
    <row r="31" spans="1:25" ht="13.5" customHeight="1">
      <c r="A31" s="434" t="s">
        <v>2450</v>
      </c>
      <c r="B31" s="435"/>
      <c r="C31" s="435"/>
      <c r="D31" s="435"/>
      <c r="E31" s="435"/>
      <c r="F31" s="435"/>
      <c r="G31" s="435"/>
      <c r="H31" s="435"/>
      <c r="I31" s="435"/>
      <c r="J31" s="435"/>
      <c r="K31" s="435"/>
      <c r="L31" s="435"/>
      <c r="M31" s="434"/>
      <c r="N31" s="434"/>
      <c r="O31" s="434"/>
      <c r="P31" s="434"/>
      <c r="Q31" s="434"/>
      <c r="R31" s="434"/>
      <c r="S31" s="434"/>
      <c r="T31" s="434"/>
      <c r="U31" s="434"/>
      <c r="V31" s="434"/>
      <c r="W31" s="434"/>
      <c r="X31" s="434"/>
      <c r="Y31" s="434"/>
    </row>
    <row r="32" spans="1:25" ht="23.25" customHeight="1">
      <c r="A32" s="90" t="s">
        <v>589</v>
      </c>
      <c r="B32" s="66"/>
      <c r="C32" s="93"/>
      <c r="D32" s="93"/>
      <c r="E32" s="93"/>
      <c r="F32" s="93"/>
      <c r="G32" s="93"/>
      <c r="H32" s="93"/>
      <c r="I32" s="93"/>
      <c r="J32" s="93"/>
      <c r="K32" s="93"/>
      <c r="L32" s="93"/>
      <c r="M32" s="66"/>
      <c r="N32" s="66"/>
      <c r="O32" s="66"/>
      <c r="P32" s="66"/>
      <c r="Q32" s="66"/>
      <c r="R32" s="66"/>
      <c r="S32" s="66"/>
      <c r="T32" s="66"/>
      <c r="U32" s="66"/>
      <c r="V32" s="66"/>
      <c r="W32" s="66"/>
      <c r="X32" s="66"/>
      <c r="Y32" s="66"/>
    </row>
    <row r="33" spans="1:25" ht="16.5" customHeight="1">
      <c r="A33" s="589" t="s">
        <v>2490</v>
      </c>
      <c r="B33" s="589"/>
      <c r="C33" s="589"/>
      <c r="D33" s="589"/>
      <c r="E33" s="589"/>
      <c r="F33" s="589"/>
      <c r="G33" s="589"/>
      <c r="H33" s="589"/>
      <c r="I33" s="89"/>
      <c r="J33" s="89"/>
      <c r="K33" s="89"/>
      <c r="L33" s="89"/>
      <c r="M33" s="66"/>
      <c r="N33" s="66"/>
      <c r="O33" s="66"/>
      <c r="P33" s="66"/>
      <c r="Q33" s="66"/>
      <c r="R33" s="66"/>
      <c r="S33" s="66"/>
      <c r="T33" s="66"/>
      <c r="U33" s="66"/>
      <c r="V33" s="66"/>
      <c r="W33" s="66"/>
      <c r="X33" s="66"/>
      <c r="Y33" s="66"/>
    </row>
    <row r="34" spans="1:25" ht="16.5" customHeight="1">
      <c r="A34" s="589"/>
      <c r="B34" s="589"/>
      <c r="C34" s="589"/>
      <c r="D34" s="589"/>
      <c r="E34" s="589"/>
      <c r="F34" s="589"/>
      <c r="G34" s="589"/>
      <c r="H34" s="589"/>
      <c r="I34" s="89"/>
      <c r="J34" s="89"/>
      <c r="K34" s="89"/>
      <c r="L34" s="89"/>
      <c r="M34" s="66"/>
      <c r="N34" s="66"/>
      <c r="O34" s="66"/>
      <c r="P34" s="66"/>
      <c r="Q34" s="66"/>
      <c r="R34" s="66"/>
      <c r="S34" s="66"/>
      <c r="T34" s="66"/>
      <c r="U34" s="66"/>
      <c r="V34" s="66"/>
      <c r="W34" s="66"/>
      <c r="X34" s="66"/>
      <c r="Y34" s="66"/>
    </row>
    <row r="35" spans="1:25"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row>
    <row r="36" spans="1:25">
      <c r="A36" s="66"/>
      <c r="B36" s="66"/>
      <c r="C36" s="66"/>
      <c r="D36" s="66"/>
      <c r="E36" s="66"/>
      <c r="F36" s="66"/>
      <c r="G36" s="66"/>
      <c r="H36" s="66"/>
      <c r="I36" s="66"/>
      <c r="J36" s="66"/>
      <c r="K36" s="66"/>
      <c r="L36" s="66"/>
    </row>
    <row r="37" spans="1:25">
      <c r="A37" s="66"/>
      <c r="B37" s="66"/>
      <c r="C37" s="66"/>
      <c r="D37" s="66"/>
      <c r="E37" s="66"/>
      <c r="F37" s="66"/>
      <c r="G37" s="66"/>
      <c r="H37" s="66"/>
      <c r="I37" s="66"/>
      <c r="J37" s="66"/>
      <c r="K37" s="66"/>
      <c r="L37" s="66"/>
    </row>
  </sheetData>
  <sheetProtection algorithmName="SHA-512" hashValue="jU0rX2E7udH5TWDT52MDJIesY9zpUugNmAirS8YS60qu7WuaR+XNP6Heps98uB+a2en8ezaWhjFqJ4uH1moj+g==" saltValue="brLu7XuId9VQ+aFhyodT9g==" spinCount="100000" sheet="1" selectLockedCells="1"/>
  <protectedRanges>
    <protectedRange sqref="D6:H6 F8:F17 D7:F7 G7:H17 D8:E14" name="範囲1"/>
  </protectedRanges>
  <mergeCells count="19">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A15"/>
  <sheetViews>
    <sheetView view="pageBreakPreview" zoomScaleNormal="90" zoomScaleSheetLayoutView="100" workbookViewId="0">
      <selection activeCell="A6" sqref="A6"/>
    </sheetView>
  </sheetViews>
  <sheetFormatPr defaultColWidth="8.25" defaultRowHeight="13.5"/>
  <cols>
    <col min="1" max="1" width="14" style="341" customWidth="1"/>
    <col min="2" max="4" width="8.125" style="341" customWidth="1"/>
    <col min="5" max="10" width="6" style="341" customWidth="1"/>
    <col min="11" max="12" width="9" style="341" customWidth="1"/>
    <col min="13" max="13" width="16.375" style="341" customWidth="1"/>
    <col min="14" max="14" width="9" style="341" customWidth="1"/>
    <col min="15" max="16" width="6.875" style="341" customWidth="1"/>
    <col min="17" max="18" width="6.375" style="341" customWidth="1"/>
    <col min="19" max="19" width="9" style="341" customWidth="1"/>
    <col min="20" max="20" width="5.5" style="341" customWidth="1"/>
    <col min="21" max="56" width="9" style="341" customWidth="1"/>
    <col min="57" max="57" width="15.375" style="341" bestFit="1" customWidth="1"/>
    <col min="58" max="58" width="16.5" style="341" bestFit="1" customWidth="1"/>
    <col min="59" max="64" width="9" style="341" customWidth="1"/>
    <col min="65" max="71" width="6" style="341" customWidth="1"/>
    <col min="72" max="89" width="5.25" style="341" customWidth="1"/>
    <col min="90" max="91" width="6.625" style="341" customWidth="1"/>
    <col min="92" max="92" width="8.375" style="341" bestFit="1" customWidth="1"/>
    <col min="93" max="95" width="9" style="341" customWidth="1"/>
    <col min="96" max="96" width="10.75" style="341" customWidth="1"/>
    <col min="97" max="99" width="9" style="341" customWidth="1"/>
    <col min="100" max="100" width="10.25" style="341" bestFit="1" customWidth="1"/>
    <col min="101" max="103" width="9" style="341" customWidth="1"/>
    <col min="104" max="104" width="9.25" style="341" bestFit="1" customWidth="1"/>
    <col min="105" max="106" width="9" style="341" customWidth="1"/>
    <col min="107" max="107" width="9.125" style="341" bestFit="1" customWidth="1"/>
    <col min="108" max="108" width="9.5" style="341" bestFit="1" customWidth="1"/>
    <col min="109" max="110" width="5.375" style="341" customWidth="1"/>
    <col min="111" max="111" width="9.25" style="341" bestFit="1" customWidth="1"/>
    <col min="112" max="112" width="10.25" style="341" bestFit="1" customWidth="1"/>
    <col min="113" max="113" width="7.875" style="341" customWidth="1"/>
    <col min="114" max="116" width="5.5" style="341" customWidth="1"/>
    <col min="117" max="117" width="8.5" style="341" customWidth="1"/>
    <col min="118" max="246" width="8.5" style="401" customWidth="1"/>
    <col min="247" max="249" width="8.5" style="341" customWidth="1"/>
    <col min="250" max="250" width="12" style="341" customWidth="1"/>
    <col min="251" max="271" width="8.5" style="341" customWidth="1"/>
    <col min="272" max="273" width="6.75" style="341" customWidth="1"/>
    <col min="274" max="275" width="8.625" style="341" customWidth="1"/>
    <col min="276" max="278" width="6.75" style="341" customWidth="1"/>
    <col min="279" max="284" width="6.375" style="341" customWidth="1"/>
    <col min="285" max="285" width="9" style="341" customWidth="1"/>
    <col min="286" max="286" width="6.375" style="341" customWidth="1"/>
    <col min="287" max="293" width="6.25" style="341" customWidth="1"/>
    <col min="294" max="299" width="9" style="341" customWidth="1"/>
    <col min="300" max="303" width="6.375" style="341" customWidth="1"/>
    <col min="304" max="315" width="9" style="341" customWidth="1"/>
    <col min="316" max="373" width="3.625" style="341" customWidth="1"/>
    <col min="374" max="378" width="9" style="341" customWidth="1"/>
    <col min="379" max="383" width="8.25" style="341"/>
    <col min="384" max="384" width="9.625" style="341" customWidth="1"/>
    <col min="385" max="388" width="8.25" style="341"/>
    <col min="389" max="389" width="20.625" style="341" customWidth="1"/>
    <col min="390" max="390" width="5.5" style="341" bestFit="1" customWidth="1"/>
    <col min="391" max="391" width="54" style="341" customWidth="1"/>
    <col min="392" max="392" width="8.125" style="341" customWidth="1"/>
    <col min="393" max="398" width="6" style="341" customWidth="1"/>
    <col min="399" max="400" width="9" style="341" customWidth="1"/>
    <col min="401" max="401" width="16.375" style="341" customWidth="1"/>
    <col min="402" max="402" width="9" style="341" customWidth="1"/>
    <col min="403" max="404" width="6.875" style="341" customWidth="1"/>
    <col min="405" max="406" width="6.375" style="341" customWidth="1"/>
    <col min="407" max="407" width="9" style="341" customWidth="1"/>
    <col min="408" max="408" width="5.5" style="341" customWidth="1"/>
    <col min="409" max="444" width="9" style="341" customWidth="1"/>
    <col min="445" max="445" width="15.375" style="341" bestFit="1" customWidth="1"/>
    <col min="446" max="446" width="16.5" style="341" bestFit="1" customWidth="1"/>
    <col min="447" max="452" width="9" style="341" customWidth="1"/>
    <col min="453" max="459" width="6" style="341" customWidth="1"/>
    <col min="460" max="477" width="5.25" style="341" customWidth="1"/>
    <col min="478" max="480" width="6.625" style="341" customWidth="1"/>
    <col min="481" max="483" width="9" style="341" customWidth="1"/>
    <col min="484" max="484" width="10.75" style="341" customWidth="1"/>
    <col min="485" max="487" width="9" style="341" customWidth="1"/>
    <col min="488" max="488" width="10.25" style="341" bestFit="1" customWidth="1"/>
    <col min="489" max="491" width="9" style="341" customWidth="1"/>
    <col min="492" max="492" width="9.25" style="341" bestFit="1" customWidth="1"/>
    <col min="493" max="494" width="9" style="341" customWidth="1"/>
    <col min="495" max="495" width="9.125" style="341" bestFit="1" customWidth="1"/>
    <col min="496" max="496" width="9.5" style="341" bestFit="1" customWidth="1"/>
    <col min="497" max="498" width="5.375" style="341" customWidth="1"/>
    <col min="499" max="499" width="9.25" style="341" bestFit="1" customWidth="1"/>
    <col min="500" max="500" width="10.25" style="341" bestFit="1" customWidth="1"/>
    <col min="501" max="501" width="7.875" style="341" customWidth="1"/>
    <col min="502" max="504" width="5.5" style="341" customWidth="1"/>
    <col min="505" max="508" width="8.5" style="341" customWidth="1"/>
    <col min="509" max="509" width="12" style="341" customWidth="1"/>
    <col min="510" max="530" width="8.5" style="341" customWidth="1"/>
    <col min="531" max="532" width="6.75" style="341" customWidth="1"/>
    <col min="533" max="534" width="8.625" style="341" customWidth="1"/>
    <col min="535" max="537" width="6.75" style="341" customWidth="1"/>
    <col min="538" max="543" width="6.375" style="341" customWidth="1"/>
    <col min="544" max="544" width="9" style="341" customWidth="1"/>
    <col min="545" max="545" width="6.375" style="341" customWidth="1"/>
    <col min="546" max="552" width="6.25" style="341" customWidth="1"/>
    <col min="553" max="558" width="9" style="341" customWidth="1"/>
    <col min="559" max="562" width="6.375" style="341" customWidth="1"/>
    <col min="563" max="571" width="9" style="341" customWidth="1"/>
    <col min="572" max="629" width="3.625" style="341" customWidth="1"/>
    <col min="630" max="634" width="9" style="341" customWidth="1"/>
    <col min="635" max="644" width="8.25" style="341"/>
    <col min="645" max="645" width="14" style="341" customWidth="1"/>
    <col min="646" max="648" width="8.125" style="341" customWidth="1"/>
    <col min="649" max="654" width="6" style="341" customWidth="1"/>
    <col min="655" max="656" width="9" style="341" customWidth="1"/>
    <col min="657" max="657" width="16.375" style="341" customWidth="1"/>
    <col min="658" max="658" width="9" style="341" customWidth="1"/>
    <col min="659" max="660" width="6.875" style="341" customWidth="1"/>
    <col min="661" max="662" width="6.375" style="341" customWidth="1"/>
    <col min="663" max="663" width="9" style="341" customWidth="1"/>
    <col min="664" max="664" width="5.5" style="341" customWidth="1"/>
    <col min="665" max="700" width="9" style="341" customWidth="1"/>
    <col min="701" max="701" width="15.375" style="341" bestFit="1" customWidth="1"/>
    <col min="702" max="702" width="16.5" style="341" bestFit="1" customWidth="1"/>
    <col min="703" max="708" width="9" style="341" customWidth="1"/>
    <col min="709" max="715" width="6" style="341" customWidth="1"/>
    <col min="716" max="733" width="5.25" style="341" customWidth="1"/>
    <col min="734" max="736" width="6.625" style="341" customWidth="1"/>
    <col min="737" max="739" width="9" style="341" customWidth="1"/>
    <col min="740" max="740" width="10.75" style="341" customWidth="1"/>
    <col min="741" max="743" width="9" style="341" customWidth="1"/>
    <col min="744" max="744" width="10.25" style="341" bestFit="1" customWidth="1"/>
    <col min="745" max="747" width="9" style="341" customWidth="1"/>
    <col min="748" max="748" width="9.25" style="341" bestFit="1" customWidth="1"/>
    <col min="749" max="750" width="9" style="341" customWidth="1"/>
    <col min="751" max="751" width="9.125" style="341" bestFit="1" customWidth="1"/>
    <col min="752" max="752" width="9.5" style="341" bestFit="1" customWidth="1"/>
    <col min="753" max="754" width="5.375" style="341" customWidth="1"/>
    <col min="755" max="755" width="9.25" style="341" bestFit="1" customWidth="1"/>
    <col min="756" max="756" width="10.25" style="341" bestFit="1" customWidth="1"/>
    <col min="757" max="757" width="7.875" style="341" customWidth="1"/>
    <col min="758" max="760" width="5.5" style="341" customWidth="1"/>
    <col min="761" max="764" width="8.5" style="341" customWidth="1"/>
    <col min="765" max="765" width="12" style="341" customWidth="1"/>
    <col min="766" max="786" width="8.5" style="341" customWidth="1"/>
    <col min="787" max="788" width="6.75" style="341" customWidth="1"/>
    <col min="789" max="790" width="8.625" style="341" customWidth="1"/>
    <col min="791" max="793" width="6.75" style="341" customWidth="1"/>
    <col min="794" max="799" width="6.375" style="341" customWidth="1"/>
    <col min="800" max="800" width="9" style="341" customWidth="1"/>
    <col min="801" max="801" width="6.375" style="341" customWidth="1"/>
    <col min="802" max="808" width="6.25" style="341" customWidth="1"/>
    <col min="809" max="814" width="9" style="341" customWidth="1"/>
    <col min="815" max="818" width="6.375" style="341" customWidth="1"/>
    <col min="819" max="827" width="9" style="341" customWidth="1"/>
    <col min="828" max="885" width="3.625" style="341" customWidth="1"/>
    <col min="886" max="890" width="9" style="341" customWidth="1"/>
    <col min="891" max="900" width="8.25" style="341"/>
    <col min="901" max="901" width="14" style="341" customWidth="1"/>
    <col min="902" max="904" width="8.125" style="341" customWidth="1"/>
    <col min="905" max="910" width="6" style="341" customWidth="1"/>
    <col min="911" max="912" width="9" style="341" customWidth="1"/>
    <col min="913" max="913" width="16.375" style="341" customWidth="1"/>
    <col min="914" max="914" width="9" style="341" customWidth="1"/>
    <col min="915" max="916" width="6.875" style="341" customWidth="1"/>
    <col min="917" max="918" width="6.375" style="341" customWidth="1"/>
    <col min="919" max="919" width="9" style="341" customWidth="1"/>
    <col min="920" max="920" width="5.5" style="341" customWidth="1"/>
    <col min="921" max="956" width="9" style="341" customWidth="1"/>
    <col min="957" max="957" width="15.375" style="341" bestFit="1" customWidth="1"/>
    <col min="958" max="958" width="16.5" style="341" bestFit="1" customWidth="1"/>
    <col min="959" max="964" width="9" style="341" customWidth="1"/>
    <col min="965" max="971" width="6" style="341" customWidth="1"/>
    <col min="972" max="989" width="5.25" style="341" customWidth="1"/>
    <col min="990" max="992" width="6.625" style="341" customWidth="1"/>
    <col min="993" max="995" width="9" style="341" customWidth="1"/>
    <col min="996" max="996" width="10.75" style="341" customWidth="1"/>
    <col min="997" max="999" width="9" style="341" customWidth="1"/>
    <col min="1000" max="1000" width="10.25" style="341" bestFit="1" customWidth="1"/>
    <col min="1001" max="1003" width="9" style="341" customWidth="1"/>
    <col min="1004" max="1004" width="9.25" style="341" bestFit="1" customWidth="1"/>
    <col min="1005" max="1006" width="9" style="341" customWidth="1"/>
    <col min="1007" max="1007" width="9.125" style="341" bestFit="1" customWidth="1"/>
    <col min="1008" max="1008" width="9.5" style="341" bestFit="1" customWidth="1"/>
    <col min="1009" max="1010" width="5.375" style="341" customWidth="1"/>
    <col min="1011" max="1011" width="9.25" style="341" bestFit="1" customWidth="1"/>
    <col min="1012" max="1012" width="10.25" style="341" bestFit="1" customWidth="1"/>
    <col min="1013" max="1013" width="7.875" style="341" customWidth="1"/>
    <col min="1014" max="1016" width="5.5" style="341" customWidth="1"/>
    <col min="1017" max="1020" width="8.5" style="341" customWidth="1"/>
    <col min="1021" max="1021" width="12" style="341" customWidth="1"/>
    <col min="1022" max="1042" width="8.5" style="341" customWidth="1"/>
    <col min="1043" max="1044" width="6.75" style="341" customWidth="1"/>
    <col min="1045" max="1046" width="8.625" style="341" customWidth="1"/>
    <col min="1047" max="1049" width="6.75" style="341" customWidth="1"/>
    <col min="1050" max="1055" width="6.375" style="341" customWidth="1"/>
    <col min="1056" max="1056" width="9" style="341" customWidth="1"/>
    <col min="1057" max="1057" width="6.375" style="341" customWidth="1"/>
    <col min="1058" max="1064" width="6.25" style="341" customWidth="1"/>
    <col min="1065" max="1070" width="9" style="341" customWidth="1"/>
    <col min="1071" max="1074" width="6.375" style="341" customWidth="1"/>
    <col min="1075" max="1083" width="9" style="341" customWidth="1"/>
    <col min="1084" max="1141" width="3.625" style="341" customWidth="1"/>
    <col min="1142" max="1146" width="9" style="341" customWidth="1"/>
    <col min="1147" max="1156" width="8.25" style="341"/>
    <col min="1157" max="1157" width="14" style="341" customWidth="1"/>
    <col min="1158" max="1160" width="8.125" style="341" customWidth="1"/>
    <col min="1161" max="1166" width="6" style="341" customWidth="1"/>
    <col min="1167" max="1168" width="9" style="341" customWidth="1"/>
    <col min="1169" max="1169" width="16.375" style="341" customWidth="1"/>
    <col min="1170" max="1170" width="9" style="341" customWidth="1"/>
    <col min="1171" max="1172" width="6.875" style="341" customWidth="1"/>
    <col min="1173" max="1174" width="6.375" style="341" customWidth="1"/>
    <col min="1175" max="1175" width="9" style="341" customWidth="1"/>
    <col min="1176" max="1176" width="5.5" style="341" customWidth="1"/>
    <col min="1177" max="1212" width="9" style="341" customWidth="1"/>
    <col min="1213" max="1213" width="15.375" style="341" bestFit="1" customWidth="1"/>
    <col min="1214" max="1214" width="16.5" style="341" bestFit="1" customWidth="1"/>
    <col min="1215" max="1220" width="9" style="341" customWidth="1"/>
    <col min="1221" max="1227" width="6" style="341" customWidth="1"/>
    <col min="1228" max="1245" width="5.25" style="341" customWidth="1"/>
    <col min="1246" max="1248" width="6.625" style="341" customWidth="1"/>
    <col min="1249" max="1251" width="9" style="341" customWidth="1"/>
    <col min="1252" max="1252" width="10.75" style="341" customWidth="1"/>
    <col min="1253" max="1255" width="9" style="341" customWidth="1"/>
    <col min="1256" max="1256" width="10.25" style="341" bestFit="1" customWidth="1"/>
    <col min="1257" max="1259" width="9" style="341" customWidth="1"/>
    <col min="1260" max="1260" width="9.25" style="341" bestFit="1" customWidth="1"/>
    <col min="1261" max="1262" width="9" style="341" customWidth="1"/>
    <col min="1263" max="1263" width="9.125" style="341" bestFit="1" customWidth="1"/>
    <col min="1264" max="1264" width="9.5" style="341" bestFit="1" customWidth="1"/>
    <col min="1265" max="1266" width="5.375" style="341" customWidth="1"/>
    <col min="1267" max="1267" width="9.25" style="341" bestFit="1" customWidth="1"/>
    <col min="1268" max="1268" width="10.25" style="341" bestFit="1" customWidth="1"/>
    <col min="1269" max="1269" width="7.875" style="341" customWidth="1"/>
    <col min="1270" max="1272" width="5.5" style="341" customWidth="1"/>
    <col min="1273" max="1276" width="8.5" style="341" customWidth="1"/>
    <col min="1277" max="1277" width="12" style="341" customWidth="1"/>
    <col min="1278" max="1298" width="8.5" style="341" customWidth="1"/>
    <col min="1299" max="1300" width="6.75" style="341" customWidth="1"/>
    <col min="1301" max="1302" width="8.625" style="341" customWidth="1"/>
    <col min="1303" max="1305" width="6.75" style="341" customWidth="1"/>
    <col min="1306" max="1311" width="6.375" style="341" customWidth="1"/>
    <col min="1312" max="1312" width="9" style="341" customWidth="1"/>
    <col min="1313" max="1313" width="6.375" style="341" customWidth="1"/>
    <col min="1314" max="1320" width="6.25" style="341" customWidth="1"/>
    <col min="1321" max="1326" width="9" style="341" customWidth="1"/>
    <col min="1327" max="1330" width="6.375" style="341" customWidth="1"/>
    <col min="1331" max="1339" width="9" style="341" customWidth="1"/>
    <col min="1340" max="1397" width="3.625" style="341" customWidth="1"/>
    <col min="1398" max="1402" width="9" style="341" customWidth="1"/>
    <col min="1403" max="1412" width="8.25" style="341"/>
    <col min="1413" max="1413" width="14" style="341" customWidth="1"/>
    <col min="1414" max="1416" width="8.125" style="341" customWidth="1"/>
    <col min="1417" max="1422" width="6" style="341" customWidth="1"/>
    <col min="1423" max="1424" width="9" style="341" customWidth="1"/>
    <col min="1425" max="1425" width="16.375" style="341" customWidth="1"/>
    <col min="1426" max="1426" width="9" style="341" customWidth="1"/>
    <col min="1427" max="1428" width="6.875" style="341" customWidth="1"/>
    <col min="1429" max="1430" width="6.375" style="341" customWidth="1"/>
    <col min="1431" max="1431" width="9" style="341" customWidth="1"/>
    <col min="1432" max="1432" width="5.5" style="341" customWidth="1"/>
    <col min="1433" max="1468" width="9" style="341" customWidth="1"/>
    <col min="1469" max="1469" width="15.375" style="341" bestFit="1" customWidth="1"/>
    <col min="1470" max="1470" width="16.5" style="341" bestFit="1" customWidth="1"/>
    <col min="1471" max="1476" width="9" style="341" customWidth="1"/>
    <col min="1477" max="1483" width="6" style="341" customWidth="1"/>
    <col min="1484" max="1501" width="5.25" style="341" customWidth="1"/>
    <col min="1502" max="1504" width="6.625" style="341" customWidth="1"/>
    <col min="1505" max="1507" width="9" style="341" customWidth="1"/>
    <col min="1508" max="1508" width="10.75" style="341" customWidth="1"/>
    <col min="1509" max="1511" width="9" style="341" customWidth="1"/>
    <col min="1512" max="1512" width="10.25" style="341" bestFit="1" customWidth="1"/>
    <col min="1513" max="1515" width="9" style="341" customWidth="1"/>
    <col min="1516" max="1516" width="9.25" style="341" bestFit="1" customWidth="1"/>
    <col min="1517" max="1518" width="9" style="341" customWidth="1"/>
    <col min="1519" max="1519" width="9.125" style="341" bestFit="1" customWidth="1"/>
    <col min="1520" max="1520" width="9.5" style="341" bestFit="1" customWidth="1"/>
    <col min="1521" max="1522" width="5.375" style="341" customWidth="1"/>
    <col min="1523" max="1523" width="9.25" style="341" bestFit="1" customWidth="1"/>
    <col min="1524" max="1524" width="10.25" style="341" bestFit="1" customWidth="1"/>
    <col min="1525" max="1525" width="7.875" style="341" customWidth="1"/>
    <col min="1526" max="1528" width="5.5" style="341" customWidth="1"/>
    <col min="1529" max="1532" width="8.5" style="341" customWidth="1"/>
    <col min="1533" max="1533" width="12" style="341" customWidth="1"/>
    <col min="1534" max="1554" width="8.5" style="341" customWidth="1"/>
    <col min="1555" max="1556" width="6.75" style="341" customWidth="1"/>
    <col min="1557" max="1558" width="8.625" style="341" customWidth="1"/>
    <col min="1559" max="1561" width="6.75" style="341" customWidth="1"/>
    <col min="1562" max="1567" width="6.375" style="341" customWidth="1"/>
    <col min="1568" max="1568" width="9" style="341" customWidth="1"/>
    <col min="1569" max="1569" width="6.375" style="341" customWidth="1"/>
    <col min="1570" max="1576" width="6.25" style="341" customWidth="1"/>
    <col min="1577" max="1582" width="9" style="341" customWidth="1"/>
    <col min="1583" max="1586" width="6.375" style="341" customWidth="1"/>
    <col min="1587" max="1595" width="9" style="341" customWidth="1"/>
    <col min="1596" max="1653" width="3.625" style="341" customWidth="1"/>
    <col min="1654" max="1658" width="9" style="341" customWidth="1"/>
    <col min="1659" max="1668" width="8.25" style="341"/>
    <col min="1669" max="1669" width="14" style="341" customWidth="1"/>
    <col min="1670" max="1672" width="8.125" style="341" customWidth="1"/>
    <col min="1673" max="1678" width="6" style="341" customWidth="1"/>
    <col min="1679" max="1680" width="9" style="341" customWidth="1"/>
    <col min="1681" max="1681" width="16.375" style="341" customWidth="1"/>
    <col min="1682" max="1682" width="9" style="341" customWidth="1"/>
    <col min="1683" max="1684" width="6.875" style="341" customWidth="1"/>
    <col min="1685" max="1686" width="6.375" style="341" customWidth="1"/>
    <col min="1687" max="1687" width="9" style="341" customWidth="1"/>
    <col min="1688" max="1688" width="5.5" style="341" customWidth="1"/>
    <col min="1689" max="1724" width="9" style="341" customWidth="1"/>
    <col min="1725" max="1725" width="15.375" style="341" bestFit="1" customWidth="1"/>
    <col min="1726" max="1726" width="16.5" style="341" bestFit="1" customWidth="1"/>
    <col min="1727" max="1732" width="9" style="341" customWidth="1"/>
    <col min="1733" max="1739" width="6" style="341" customWidth="1"/>
    <col min="1740" max="1757" width="5.25" style="341" customWidth="1"/>
    <col min="1758" max="1760" width="6.625" style="341" customWidth="1"/>
    <col min="1761" max="1763" width="9" style="341" customWidth="1"/>
    <col min="1764" max="1764" width="10.75" style="341" customWidth="1"/>
    <col min="1765" max="1767" width="9" style="341" customWidth="1"/>
    <col min="1768" max="1768" width="10.25" style="341" bestFit="1" customWidth="1"/>
    <col min="1769" max="1771" width="9" style="341" customWidth="1"/>
    <col min="1772" max="1772" width="9.25" style="341" bestFit="1" customWidth="1"/>
    <col min="1773" max="1774" width="9" style="341" customWidth="1"/>
    <col min="1775" max="1775" width="9.125" style="341" bestFit="1" customWidth="1"/>
    <col min="1776" max="1776" width="9.5" style="341" bestFit="1" customWidth="1"/>
    <col min="1777" max="1778" width="5.375" style="341" customWidth="1"/>
    <col min="1779" max="1779" width="9.25" style="341" bestFit="1" customWidth="1"/>
    <col min="1780" max="1780" width="10.25" style="341" bestFit="1" customWidth="1"/>
    <col min="1781" max="1781" width="7.875" style="341" customWidth="1"/>
    <col min="1782" max="1784" width="5.5" style="341" customWidth="1"/>
    <col min="1785" max="1788" width="8.5" style="341" customWidth="1"/>
    <col min="1789" max="1789" width="12" style="341" customWidth="1"/>
    <col min="1790" max="1810" width="8.5" style="341" customWidth="1"/>
    <col min="1811" max="1812" width="6.75" style="341" customWidth="1"/>
    <col min="1813" max="1814" width="8.625" style="341" customWidth="1"/>
    <col min="1815" max="1817" width="6.75" style="341" customWidth="1"/>
    <col min="1818" max="1823" width="6.375" style="341" customWidth="1"/>
    <col min="1824" max="1824" width="9" style="341" customWidth="1"/>
    <col min="1825" max="1825" width="6.375" style="341" customWidth="1"/>
    <col min="1826" max="1832" width="6.25" style="341" customWidth="1"/>
    <col min="1833" max="1838" width="9" style="341" customWidth="1"/>
    <col min="1839" max="1842" width="6.375" style="341" customWidth="1"/>
    <col min="1843" max="1851" width="9" style="341" customWidth="1"/>
    <col min="1852" max="1909" width="3.625" style="341" customWidth="1"/>
    <col min="1910" max="1914" width="9" style="341" customWidth="1"/>
    <col min="1915" max="1924" width="8.25" style="341"/>
    <col min="1925" max="1925" width="14" style="341" customWidth="1"/>
    <col min="1926" max="1928" width="8.125" style="341" customWidth="1"/>
    <col min="1929" max="1934" width="6" style="341" customWidth="1"/>
    <col min="1935" max="1936" width="9" style="341" customWidth="1"/>
    <col min="1937" max="1937" width="16.375" style="341" customWidth="1"/>
    <col min="1938" max="1938" width="9" style="341" customWidth="1"/>
    <col min="1939" max="1940" width="6.875" style="341" customWidth="1"/>
    <col min="1941" max="1942" width="6.375" style="341" customWidth="1"/>
    <col min="1943" max="1943" width="9" style="341" customWidth="1"/>
    <col min="1944" max="1944" width="5.5" style="341" customWidth="1"/>
    <col min="1945" max="1980" width="9" style="341" customWidth="1"/>
    <col min="1981" max="1981" width="15.375" style="341" bestFit="1" customWidth="1"/>
    <col min="1982" max="1982" width="16.5" style="341" bestFit="1" customWidth="1"/>
    <col min="1983" max="1988" width="9" style="341" customWidth="1"/>
    <col min="1989" max="1995" width="6" style="341" customWidth="1"/>
    <col min="1996" max="2013" width="5.25" style="341" customWidth="1"/>
    <col min="2014" max="2016" width="6.625" style="341" customWidth="1"/>
    <col min="2017" max="2019" width="9" style="341" customWidth="1"/>
    <col min="2020" max="2020" width="10.75" style="341" customWidth="1"/>
    <col min="2021" max="2023" width="9" style="341" customWidth="1"/>
    <col min="2024" max="2024" width="10.25" style="341" bestFit="1" customWidth="1"/>
    <col min="2025" max="2027" width="9" style="341" customWidth="1"/>
    <col min="2028" max="2028" width="9.25" style="341" bestFit="1" customWidth="1"/>
    <col min="2029" max="2030" width="9" style="341" customWidth="1"/>
    <col min="2031" max="2031" width="9.125" style="341" bestFit="1" customWidth="1"/>
    <col min="2032" max="2032" width="9.5" style="341" bestFit="1" customWidth="1"/>
    <col min="2033" max="2034" width="5.375" style="341" customWidth="1"/>
    <col min="2035" max="2035" width="9.25" style="341" bestFit="1" customWidth="1"/>
    <col min="2036" max="2036" width="10.25" style="341" bestFit="1" customWidth="1"/>
    <col min="2037" max="2037" width="7.875" style="341" customWidth="1"/>
    <col min="2038" max="2040" width="5.5" style="341" customWidth="1"/>
    <col min="2041" max="2044" width="8.5" style="341" customWidth="1"/>
    <col min="2045" max="2045" width="12" style="341" customWidth="1"/>
    <col min="2046" max="2066" width="8.5" style="341" customWidth="1"/>
    <col min="2067" max="2068" width="6.75" style="341" customWidth="1"/>
    <col min="2069" max="2070" width="8.625" style="341" customWidth="1"/>
    <col min="2071" max="2073" width="6.75" style="341" customWidth="1"/>
    <col min="2074" max="2079" width="6.375" style="341" customWidth="1"/>
    <col min="2080" max="2080" width="9" style="341" customWidth="1"/>
    <col min="2081" max="2081" width="6.375" style="341" customWidth="1"/>
    <col min="2082" max="2088" width="6.25" style="341" customWidth="1"/>
    <col min="2089" max="2094" width="9" style="341" customWidth="1"/>
    <col min="2095" max="2098" width="6.375" style="341" customWidth="1"/>
    <col min="2099" max="2107" width="9" style="341" customWidth="1"/>
    <col min="2108" max="2165" width="3.625" style="341" customWidth="1"/>
    <col min="2166" max="2170" width="9" style="341" customWidth="1"/>
    <col min="2171" max="2180" width="8.25" style="341"/>
    <col min="2181" max="2181" width="14" style="341" customWidth="1"/>
    <col min="2182" max="2184" width="8.125" style="341" customWidth="1"/>
    <col min="2185" max="2190" width="6" style="341" customWidth="1"/>
    <col min="2191" max="2192" width="9" style="341" customWidth="1"/>
    <col min="2193" max="2193" width="16.375" style="341" customWidth="1"/>
    <col min="2194" max="2194" width="9" style="341" customWidth="1"/>
    <col min="2195" max="2196" width="6.875" style="341" customWidth="1"/>
    <col min="2197" max="2198" width="6.375" style="341" customWidth="1"/>
    <col min="2199" max="2199" width="9" style="341" customWidth="1"/>
    <col min="2200" max="2200" width="5.5" style="341" customWidth="1"/>
    <col min="2201" max="2236" width="9" style="341" customWidth="1"/>
    <col min="2237" max="2237" width="15.375" style="341" bestFit="1" customWidth="1"/>
    <col min="2238" max="2238" width="16.5" style="341" bestFit="1" customWidth="1"/>
    <col min="2239" max="2244" width="9" style="341" customWidth="1"/>
    <col min="2245" max="2251" width="6" style="341" customWidth="1"/>
    <col min="2252" max="2269" width="5.25" style="341" customWidth="1"/>
    <col min="2270" max="2272" width="6.625" style="341" customWidth="1"/>
    <col min="2273" max="2275" width="9" style="341" customWidth="1"/>
    <col min="2276" max="2276" width="10.75" style="341" customWidth="1"/>
    <col min="2277" max="2279" width="9" style="341" customWidth="1"/>
    <col min="2280" max="2280" width="10.25" style="341" bestFit="1" customWidth="1"/>
    <col min="2281" max="2283" width="9" style="341" customWidth="1"/>
    <col min="2284" max="2284" width="9.25" style="341" bestFit="1" customWidth="1"/>
    <col min="2285" max="2286" width="9" style="341" customWidth="1"/>
    <col min="2287" max="2287" width="9.125" style="341" bestFit="1" customWidth="1"/>
    <col min="2288" max="2288" width="9.5" style="341" bestFit="1" customWidth="1"/>
    <col min="2289" max="2290" width="5.375" style="341" customWidth="1"/>
    <col min="2291" max="2291" width="9.25" style="341" bestFit="1" customWidth="1"/>
    <col min="2292" max="2292" width="10.25" style="341" bestFit="1" customWidth="1"/>
    <col min="2293" max="2293" width="7.875" style="341" customWidth="1"/>
    <col min="2294" max="2296" width="5.5" style="341" customWidth="1"/>
    <col min="2297" max="2300" width="8.5" style="341" customWidth="1"/>
    <col min="2301" max="2301" width="12" style="341" customWidth="1"/>
    <col min="2302" max="2322" width="8.5" style="341" customWidth="1"/>
    <col min="2323" max="2324" width="6.75" style="341" customWidth="1"/>
    <col min="2325" max="2326" width="8.625" style="341" customWidth="1"/>
    <col min="2327" max="2329" width="6.75" style="341" customWidth="1"/>
    <col min="2330" max="2335" width="6.375" style="341" customWidth="1"/>
    <col min="2336" max="2336" width="9" style="341" customWidth="1"/>
    <col min="2337" max="2337" width="6.375" style="341" customWidth="1"/>
    <col min="2338" max="2344" width="6.25" style="341" customWidth="1"/>
    <col min="2345" max="2350" width="9" style="341" customWidth="1"/>
    <col min="2351" max="2354" width="6.375" style="341" customWidth="1"/>
    <col min="2355" max="2363" width="9" style="341" customWidth="1"/>
    <col min="2364" max="2421" width="3.625" style="341" customWidth="1"/>
    <col min="2422" max="2426" width="9" style="341" customWidth="1"/>
    <col min="2427" max="2436" width="8.25" style="341"/>
    <col min="2437" max="2437" width="14" style="341" customWidth="1"/>
    <col min="2438" max="2440" width="8.125" style="341" customWidth="1"/>
    <col min="2441" max="2446" width="6" style="341" customWidth="1"/>
    <col min="2447" max="2448" width="9" style="341" customWidth="1"/>
    <col min="2449" max="2449" width="16.375" style="341" customWidth="1"/>
    <col min="2450" max="2450" width="9" style="341" customWidth="1"/>
    <col min="2451" max="2452" width="6.875" style="341" customWidth="1"/>
    <col min="2453" max="2454" width="6.375" style="341" customWidth="1"/>
    <col min="2455" max="2455" width="9" style="341" customWidth="1"/>
    <col min="2456" max="2456" width="5.5" style="341" customWidth="1"/>
    <col min="2457" max="2492" width="9" style="341" customWidth="1"/>
    <col min="2493" max="2493" width="15.375" style="341" bestFit="1" customWidth="1"/>
    <col min="2494" max="2494" width="16.5" style="341" bestFit="1" customWidth="1"/>
    <col min="2495" max="2500" width="9" style="341" customWidth="1"/>
    <col min="2501" max="2507" width="6" style="341" customWidth="1"/>
    <col min="2508" max="2525" width="5.25" style="341" customWidth="1"/>
    <col min="2526" max="2528" width="6.625" style="341" customWidth="1"/>
    <col min="2529" max="2531" width="9" style="341" customWidth="1"/>
    <col min="2532" max="2532" width="10.75" style="341" customWidth="1"/>
    <col min="2533" max="2535" width="9" style="341" customWidth="1"/>
    <col min="2536" max="2536" width="10.25" style="341" bestFit="1" customWidth="1"/>
    <col min="2537" max="2539" width="9" style="341" customWidth="1"/>
    <col min="2540" max="2540" width="9.25" style="341" bestFit="1" customWidth="1"/>
    <col min="2541" max="2542" width="9" style="341" customWidth="1"/>
    <col min="2543" max="2543" width="9.125" style="341" bestFit="1" customWidth="1"/>
    <col min="2544" max="2544" width="9.5" style="341" bestFit="1" customWidth="1"/>
    <col min="2545" max="2546" width="5.375" style="341" customWidth="1"/>
    <col min="2547" max="2547" width="9.25" style="341" bestFit="1" customWidth="1"/>
    <col min="2548" max="2548" width="10.25" style="341" bestFit="1" customWidth="1"/>
    <col min="2549" max="2549" width="7.875" style="341" customWidth="1"/>
    <col min="2550" max="2552" width="5.5" style="341" customWidth="1"/>
    <col min="2553" max="2556" width="8.5" style="341" customWidth="1"/>
    <col min="2557" max="2557" width="12" style="341" customWidth="1"/>
    <col min="2558" max="2578" width="8.5" style="341" customWidth="1"/>
    <col min="2579" max="2580" width="6.75" style="341" customWidth="1"/>
    <col min="2581" max="2582" width="8.625" style="341" customWidth="1"/>
    <col min="2583" max="2585" width="6.75" style="341" customWidth="1"/>
    <col min="2586" max="2591" width="6.375" style="341" customWidth="1"/>
    <col min="2592" max="2592" width="9" style="341" customWidth="1"/>
    <col min="2593" max="2593" width="6.375" style="341" customWidth="1"/>
    <col min="2594" max="2600" width="6.25" style="341" customWidth="1"/>
    <col min="2601" max="2606" width="9" style="341" customWidth="1"/>
    <col min="2607" max="2610" width="6.375" style="341" customWidth="1"/>
    <col min="2611" max="2619" width="9" style="341" customWidth="1"/>
    <col min="2620" max="2677" width="3.625" style="341" customWidth="1"/>
    <col min="2678" max="2682" width="9" style="341" customWidth="1"/>
    <col min="2683" max="2692" width="8.25" style="341"/>
    <col min="2693" max="2693" width="14" style="341" customWidth="1"/>
    <col min="2694" max="2696" width="8.125" style="341" customWidth="1"/>
    <col min="2697" max="2702" width="6" style="341" customWidth="1"/>
    <col min="2703" max="2704" width="9" style="341" customWidth="1"/>
    <col min="2705" max="2705" width="16.375" style="341" customWidth="1"/>
    <col min="2706" max="2706" width="9" style="341" customWidth="1"/>
    <col min="2707" max="2708" width="6.875" style="341" customWidth="1"/>
    <col min="2709" max="2710" width="6.375" style="341" customWidth="1"/>
    <col min="2711" max="2711" width="9" style="341" customWidth="1"/>
    <col min="2712" max="2712" width="5.5" style="341" customWidth="1"/>
    <col min="2713" max="2748" width="9" style="341" customWidth="1"/>
    <col min="2749" max="2749" width="15.375" style="341" bestFit="1" customWidth="1"/>
    <col min="2750" max="2750" width="16.5" style="341" bestFit="1" customWidth="1"/>
    <col min="2751" max="2756" width="9" style="341" customWidth="1"/>
    <col min="2757" max="2763" width="6" style="341" customWidth="1"/>
    <col min="2764" max="2781" width="5.25" style="341" customWidth="1"/>
    <col min="2782" max="2784" width="6.625" style="341" customWidth="1"/>
    <col min="2785" max="2787" width="9" style="341" customWidth="1"/>
    <col min="2788" max="2788" width="10.75" style="341" customWidth="1"/>
    <col min="2789" max="2791" width="9" style="341" customWidth="1"/>
    <col min="2792" max="2792" width="10.25" style="341" bestFit="1" customWidth="1"/>
    <col min="2793" max="2795" width="9" style="341" customWidth="1"/>
    <col min="2796" max="2796" width="9.25" style="341" bestFit="1" customWidth="1"/>
    <col min="2797" max="2798" width="9" style="341" customWidth="1"/>
    <col min="2799" max="2799" width="9.125" style="341" bestFit="1" customWidth="1"/>
    <col min="2800" max="2800" width="9.5" style="341" bestFit="1" customWidth="1"/>
    <col min="2801" max="2802" width="5.375" style="341" customWidth="1"/>
    <col min="2803" max="2803" width="9.25" style="341" bestFit="1" customWidth="1"/>
    <col min="2804" max="2804" width="10.25" style="341" bestFit="1" customWidth="1"/>
    <col min="2805" max="2805" width="7.875" style="341" customWidth="1"/>
    <col min="2806" max="2808" width="5.5" style="341" customWidth="1"/>
    <col min="2809" max="2812" width="8.5" style="341" customWidth="1"/>
    <col min="2813" max="2813" width="12" style="341" customWidth="1"/>
    <col min="2814" max="2834" width="8.5" style="341" customWidth="1"/>
    <col min="2835" max="2836" width="6.75" style="341" customWidth="1"/>
    <col min="2837" max="2838" width="8.625" style="341" customWidth="1"/>
    <col min="2839" max="2841" width="6.75" style="341" customWidth="1"/>
    <col min="2842" max="2847" width="6.375" style="341" customWidth="1"/>
    <col min="2848" max="2848" width="9" style="341" customWidth="1"/>
    <col min="2849" max="2849" width="6.375" style="341" customWidth="1"/>
    <col min="2850" max="2856" width="6.25" style="341" customWidth="1"/>
    <col min="2857" max="2862" width="9" style="341" customWidth="1"/>
    <col min="2863" max="2866" width="6.375" style="341" customWidth="1"/>
    <col min="2867" max="2875" width="9" style="341" customWidth="1"/>
    <col min="2876" max="2933" width="3.625" style="341" customWidth="1"/>
    <col min="2934" max="2938" width="9" style="341" customWidth="1"/>
    <col min="2939" max="2948" width="8.25" style="341"/>
    <col min="2949" max="2949" width="14" style="341" customWidth="1"/>
    <col min="2950" max="2952" width="8.125" style="341" customWidth="1"/>
    <col min="2953" max="2958" width="6" style="341" customWidth="1"/>
    <col min="2959" max="2960" width="9" style="341" customWidth="1"/>
    <col min="2961" max="2961" width="16.375" style="341" customWidth="1"/>
    <col min="2962" max="2962" width="9" style="341" customWidth="1"/>
    <col min="2963" max="2964" width="6.875" style="341" customWidth="1"/>
    <col min="2965" max="2966" width="6.375" style="341" customWidth="1"/>
    <col min="2967" max="2967" width="9" style="341" customWidth="1"/>
    <col min="2968" max="2968" width="5.5" style="341" customWidth="1"/>
    <col min="2969" max="3004" width="9" style="341" customWidth="1"/>
    <col min="3005" max="3005" width="15.375" style="341" bestFit="1" customWidth="1"/>
    <col min="3006" max="3006" width="16.5" style="341" bestFit="1" customWidth="1"/>
    <col min="3007" max="3012" width="9" style="341" customWidth="1"/>
    <col min="3013" max="3019" width="6" style="341" customWidth="1"/>
    <col min="3020" max="3037" width="5.25" style="341" customWidth="1"/>
    <col min="3038" max="3040" width="6.625" style="341" customWidth="1"/>
    <col min="3041" max="3043" width="9" style="341" customWidth="1"/>
    <col min="3044" max="3044" width="10.75" style="341" customWidth="1"/>
    <col min="3045" max="3047" width="9" style="341" customWidth="1"/>
    <col min="3048" max="3048" width="10.25" style="341" bestFit="1" customWidth="1"/>
    <col min="3049" max="3051" width="9" style="341" customWidth="1"/>
    <col min="3052" max="3052" width="9.25" style="341" bestFit="1" customWidth="1"/>
    <col min="3053" max="3054" width="9" style="341" customWidth="1"/>
    <col min="3055" max="3055" width="9.125" style="341" bestFit="1" customWidth="1"/>
    <col min="3056" max="3056" width="9.5" style="341" bestFit="1" customWidth="1"/>
    <col min="3057" max="3058" width="5.375" style="341" customWidth="1"/>
    <col min="3059" max="3059" width="9.25" style="341" bestFit="1" customWidth="1"/>
    <col min="3060" max="3060" width="10.25" style="341" bestFit="1" customWidth="1"/>
    <col min="3061" max="3061" width="7.875" style="341" customWidth="1"/>
    <col min="3062" max="3064" width="5.5" style="341" customWidth="1"/>
    <col min="3065" max="3068" width="8.5" style="341" customWidth="1"/>
    <col min="3069" max="3069" width="12" style="341" customWidth="1"/>
    <col min="3070" max="3090" width="8.5" style="341" customWidth="1"/>
    <col min="3091" max="3092" width="6.75" style="341" customWidth="1"/>
    <col min="3093" max="3094" width="8.625" style="341" customWidth="1"/>
    <col min="3095" max="3097" width="6.75" style="341" customWidth="1"/>
    <col min="3098" max="3103" width="6.375" style="341" customWidth="1"/>
    <col min="3104" max="3104" width="9" style="341" customWidth="1"/>
    <col min="3105" max="3105" width="6.375" style="341" customWidth="1"/>
    <col min="3106" max="3112" width="6.25" style="341" customWidth="1"/>
    <col min="3113" max="3118" width="9" style="341" customWidth="1"/>
    <col min="3119" max="3122" width="6.375" style="341" customWidth="1"/>
    <col min="3123" max="3131" width="9" style="341" customWidth="1"/>
    <col min="3132" max="3189" width="3.625" style="341" customWidth="1"/>
    <col min="3190" max="3194" width="9" style="341" customWidth="1"/>
    <col min="3195" max="3204" width="8.25" style="341"/>
    <col min="3205" max="3205" width="14" style="341" customWidth="1"/>
    <col min="3206" max="3208" width="8.125" style="341" customWidth="1"/>
    <col min="3209" max="3214" width="6" style="341" customWidth="1"/>
    <col min="3215" max="3216" width="9" style="341" customWidth="1"/>
    <col min="3217" max="3217" width="16.375" style="341" customWidth="1"/>
    <col min="3218" max="3218" width="9" style="341" customWidth="1"/>
    <col min="3219" max="3220" width="6.875" style="341" customWidth="1"/>
    <col min="3221" max="3222" width="6.375" style="341" customWidth="1"/>
    <col min="3223" max="3223" width="9" style="341" customWidth="1"/>
    <col min="3224" max="3224" width="5.5" style="341" customWidth="1"/>
    <col min="3225" max="3260" width="9" style="341" customWidth="1"/>
    <col min="3261" max="3261" width="15.375" style="341" bestFit="1" customWidth="1"/>
    <col min="3262" max="3262" width="16.5" style="341" bestFit="1" customWidth="1"/>
    <col min="3263" max="3268" width="9" style="341" customWidth="1"/>
    <col min="3269" max="3275" width="6" style="341" customWidth="1"/>
    <col min="3276" max="3293" width="5.25" style="341" customWidth="1"/>
    <col min="3294" max="3296" width="6.625" style="341" customWidth="1"/>
    <col min="3297" max="3299" width="9" style="341" customWidth="1"/>
    <col min="3300" max="3300" width="10.75" style="341" customWidth="1"/>
    <col min="3301" max="3303" width="9" style="341" customWidth="1"/>
    <col min="3304" max="3304" width="10.25" style="341" bestFit="1" customWidth="1"/>
    <col min="3305" max="3307" width="9" style="341" customWidth="1"/>
    <col min="3308" max="3308" width="9.25" style="341" bestFit="1" customWidth="1"/>
    <col min="3309" max="3310" width="9" style="341" customWidth="1"/>
    <col min="3311" max="3311" width="9.125" style="341" bestFit="1" customWidth="1"/>
    <col min="3312" max="3312" width="9.5" style="341" bestFit="1" customWidth="1"/>
    <col min="3313" max="3314" width="5.375" style="341" customWidth="1"/>
    <col min="3315" max="3315" width="9.25" style="341" bestFit="1" customWidth="1"/>
    <col min="3316" max="3316" width="10.25" style="341" bestFit="1" customWidth="1"/>
    <col min="3317" max="3317" width="7.875" style="341" customWidth="1"/>
    <col min="3318" max="3320" width="5.5" style="341" customWidth="1"/>
    <col min="3321" max="3324" width="8.5" style="341" customWidth="1"/>
    <col min="3325" max="3325" width="12" style="341" customWidth="1"/>
    <col min="3326" max="3346" width="8.5" style="341" customWidth="1"/>
    <col min="3347" max="3348" width="6.75" style="341" customWidth="1"/>
    <col min="3349" max="3350" width="8.625" style="341" customWidth="1"/>
    <col min="3351" max="3353" width="6.75" style="341" customWidth="1"/>
    <col min="3354" max="3359" width="6.375" style="341" customWidth="1"/>
    <col min="3360" max="3360" width="9" style="341" customWidth="1"/>
    <col min="3361" max="3361" width="6.375" style="341" customWidth="1"/>
    <col min="3362" max="3368" width="6.25" style="341" customWidth="1"/>
    <col min="3369" max="3374" width="9" style="341" customWidth="1"/>
    <col min="3375" max="3378" width="6.375" style="341" customWidth="1"/>
    <col min="3379" max="3387" width="9" style="341" customWidth="1"/>
    <col min="3388" max="3445" width="3.625" style="341" customWidth="1"/>
    <col min="3446" max="3450" width="9" style="341" customWidth="1"/>
    <col min="3451" max="3460" width="8.25" style="341"/>
    <col min="3461" max="3461" width="14" style="341" customWidth="1"/>
    <col min="3462" max="3464" width="8.125" style="341" customWidth="1"/>
    <col min="3465" max="3470" width="6" style="341" customWidth="1"/>
    <col min="3471" max="3472" width="9" style="341" customWidth="1"/>
    <col min="3473" max="3473" width="16.375" style="341" customWidth="1"/>
    <col min="3474" max="3474" width="9" style="341" customWidth="1"/>
    <col min="3475" max="3476" width="6.875" style="341" customWidth="1"/>
    <col min="3477" max="3478" width="6.375" style="341" customWidth="1"/>
    <col min="3479" max="3479" width="9" style="341" customWidth="1"/>
    <col min="3480" max="3480" width="5.5" style="341" customWidth="1"/>
    <col min="3481" max="3516" width="9" style="341" customWidth="1"/>
    <col min="3517" max="3517" width="15.375" style="341" bestFit="1" customWidth="1"/>
    <col min="3518" max="3518" width="16.5" style="341" bestFit="1" customWidth="1"/>
    <col min="3519" max="3524" width="9" style="341" customWidth="1"/>
    <col min="3525" max="3531" width="6" style="341" customWidth="1"/>
    <col min="3532" max="3549" width="5.25" style="341" customWidth="1"/>
    <col min="3550" max="3552" width="6.625" style="341" customWidth="1"/>
    <col min="3553" max="3555" width="9" style="341" customWidth="1"/>
    <col min="3556" max="3556" width="10.75" style="341" customWidth="1"/>
    <col min="3557" max="3559" width="9" style="341" customWidth="1"/>
    <col min="3560" max="3560" width="10.25" style="341" bestFit="1" customWidth="1"/>
    <col min="3561" max="3563" width="9" style="341" customWidth="1"/>
    <col min="3564" max="3564" width="9.25" style="341" bestFit="1" customWidth="1"/>
    <col min="3565" max="3566" width="9" style="341" customWidth="1"/>
    <col min="3567" max="3567" width="9.125" style="341" bestFit="1" customWidth="1"/>
    <col min="3568" max="3568" width="9.5" style="341" bestFit="1" customWidth="1"/>
    <col min="3569" max="3570" width="5.375" style="341" customWidth="1"/>
    <col min="3571" max="3571" width="9.25" style="341" bestFit="1" customWidth="1"/>
    <col min="3572" max="3572" width="10.25" style="341" bestFit="1" customWidth="1"/>
    <col min="3573" max="3573" width="7.875" style="341" customWidth="1"/>
    <col min="3574" max="3576" width="5.5" style="341" customWidth="1"/>
    <col min="3577" max="3580" width="8.5" style="341" customWidth="1"/>
    <col min="3581" max="3581" width="12" style="341" customWidth="1"/>
    <col min="3582" max="3602" width="8.5" style="341" customWidth="1"/>
    <col min="3603" max="3604" width="6.75" style="341" customWidth="1"/>
    <col min="3605" max="3606" width="8.625" style="341" customWidth="1"/>
    <col min="3607" max="3609" width="6.75" style="341" customWidth="1"/>
    <col min="3610" max="3615" width="6.375" style="341" customWidth="1"/>
    <col min="3616" max="3616" width="9" style="341" customWidth="1"/>
    <col min="3617" max="3617" width="6.375" style="341" customWidth="1"/>
    <col min="3618" max="3624" width="6.25" style="341" customWidth="1"/>
    <col min="3625" max="3630" width="9" style="341" customWidth="1"/>
    <col min="3631" max="3634" width="6.375" style="341" customWidth="1"/>
    <col min="3635" max="3643" width="9" style="341" customWidth="1"/>
    <col min="3644" max="3701" width="3.625" style="341" customWidth="1"/>
    <col min="3702" max="3706" width="9" style="341" customWidth="1"/>
    <col min="3707" max="3716" width="8.25" style="341"/>
    <col min="3717" max="3717" width="14" style="341" customWidth="1"/>
    <col min="3718" max="3720" width="8.125" style="341" customWidth="1"/>
    <col min="3721" max="3726" width="6" style="341" customWidth="1"/>
    <col min="3727" max="3728" width="9" style="341" customWidth="1"/>
    <col min="3729" max="3729" width="16.375" style="341" customWidth="1"/>
    <col min="3730" max="3730" width="9" style="341" customWidth="1"/>
    <col min="3731" max="3732" width="6.875" style="341" customWidth="1"/>
    <col min="3733" max="3734" width="6.375" style="341" customWidth="1"/>
    <col min="3735" max="3735" width="9" style="341" customWidth="1"/>
    <col min="3736" max="3736" width="5.5" style="341" customWidth="1"/>
    <col min="3737" max="3772" width="9" style="341" customWidth="1"/>
    <col min="3773" max="3773" width="15.375" style="341" bestFit="1" customWidth="1"/>
    <col min="3774" max="3774" width="16.5" style="341" bestFit="1" customWidth="1"/>
    <col min="3775" max="3780" width="9" style="341" customWidth="1"/>
    <col min="3781" max="3787" width="6" style="341" customWidth="1"/>
    <col min="3788" max="3805" width="5.25" style="341" customWidth="1"/>
    <col min="3806" max="3808" width="6.625" style="341" customWidth="1"/>
    <col min="3809" max="3811" width="9" style="341" customWidth="1"/>
    <col min="3812" max="3812" width="10.75" style="341" customWidth="1"/>
    <col min="3813" max="3815" width="9" style="341" customWidth="1"/>
    <col min="3816" max="3816" width="10.25" style="341" bestFit="1" customWidth="1"/>
    <col min="3817" max="3819" width="9" style="341" customWidth="1"/>
    <col min="3820" max="3820" width="9.25" style="341" bestFit="1" customWidth="1"/>
    <col min="3821" max="3822" width="9" style="341" customWidth="1"/>
    <col min="3823" max="3823" width="9.125" style="341" bestFit="1" customWidth="1"/>
    <col min="3824" max="3824" width="9.5" style="341" bestFit="1" customWidth="1"/>
    <col min="3825" max="3826" width="5.375" style="341" customWidth="1"/>
    <col min="3827" max="3827" width="9.25" style="341" bestFit="1" customWidth="1"/>
    <col min="3828" max="3828" width="10.25" style="341" bestFit="1" customWidth="1"/>
    <col min="3829" max="3829" width="7.875" style="341" customWidth="1"/>
    <col min="3830" max="3832" width="5.5" style="341" customWidth="1"/>
    <col min="3833" max="3836" width="8.5" style="341" customWidth="1"/>
    <col min="3837" max="3837" width="12" style="341" customWidth="1"/>
    <col min="3838" max="3858" width="8.5" style="341" customWidth="1"/>
    <col min="3859" max="3860" width="6.75" style="341" customWidth="1"/>
    <col min="3861" max="3862" width="8.625" style="341" customWidth="1"/>
    <col min="3863" max="3865" width="6.75" style="341" customWidth="1"/>
    <col min="3866" max="3871" width="6.375" style="341" customWidth="1"/>
    <col min="3872" max="3872" width="9" style="341" customWidth="1"/>
    <col min="3873" max="3873" width="6.375" style="341" customWidth="1"/>
    <col min="3874" max="3880" width="6.25" style="341" customWidth="1"/>
    <col min="3881" max="3886" width="9" style="341" customWidth="1"/>
    <col min="3887" max="3890" width="6.375" style="341" customWidth="1"/>
    <col min="3891" max="3899" width="9" style="341" customWidth="1"/>
    <col min="3900" max="3957" width="3.625" style="341" customWidth="1"/>
    <col min="3958" max="3962" width="9" style="341" customWidth="1"/>
    <col min="3963" max="3972" width="8.25" style="341"/>
    <col min="3973" max="3973" width="14" style="341" customWidth="1"/>
    <col min="3974" max="3976" width="8.125" style="341" customWidth="1"/>
    <col min="3977" max="3982" width="6" style="341" customWidth="1"/>
    <col min="3983" max="3984" width="9" style="341" customWidth="1"/>
    <col min="3985" max="3985" width="16.375" style="341" customWidth="1"/>
    <col min="3986" max="3986" width="9" style="341" customWidth="1"/>
    <col min="3987" max="3988" width="6.875" style="341" customWidth="1"/>
    <col min="3989" max="3990" width="6.375" style="341" customWidth="1"/>
    <col min="3991" max="3991" width="9" style="341" customWidth="1"/>
    <col min="3992" max="3992" width="5.5" style="341" customWidth="1"/>
    <col min="3993" max="4028" width="9" style="341" customWidth="1"/>
    <col min="4029" max="4029" width="15.375" style="341" bestFit="1" customWidth="1"/>
    <col min="4030" max="4030" width="16.5" style="341" bestFit="1" customWidth="1"/>
    <col min="4031" max="4036" width="9" style="341" customWidth="1"/>
    <col min="4037" max="4043" width="6" style="341" customWidth="1"/>
    <col min="4044" max="4061" width="5.25" style="341" customWidth="1"/>
    <col min="4062" max="4064" width="6.625" style="341" customWidth="1"/>
    <col min="4065" max="4067" width="9" style="341" customWidth="1"/>
    <col min="4068" max="4068" width="10.75" style="341" customWidth="1"/>
    <col min="4069" max="4071" width="9" style="341" customWidth="1"/>
    <col min="4072" max="4072" width="10.25" style="341" bestFit="1" customWidth="1"/>
    <col min="4073" max="4075" width="9" style="341" customWidth="1"/>
    <col min="4076" max="4076" width="9.25" style="341" bestFit="1" customWidth="1"/>
    <col min="4077" max="4078" width="9" style="341" customWidth="1"/>
    <col min="4079" max="4079" width="9.125" style="341" bestFit="1" customWidth="1"/>
    <col min="4080" max="4080" width="9.5" style="341" bestFit="1" customWidth="1"/>
    <col min="4081" max="4082" width="5.375" style="341" customWidth="1"/>
    <col min="4083" max="4083" width="9.25" style="341" bestFit="1" customWidth="1"/>
    <col min="4084" max="4084" width="10.25" style="341" bestFit="1" customWidth="1"/>
    <col min="4085" max="4085" width="7.875" style="341" customWidth="1"/>
    <col min="4086" max="4088" width="5.5" style="341" customWidth="1"/>
    <col min="4089" max="4092" width="8.5" style="341" customWidth="1"/>
    <col min="4093" max="4093" width="12" style="341" customWidth="1"/>
    <col min="4094" max="4114" width="8.5" style="341" customWidth="1"/>
    <col min="4115" max="4116" width="6.75" style="341" customWidth="1"/>
    <col min="4117" max="4118" width="8.625" style="341" customWidth="1"/>
    <col min="4119" max="4121" width="6.75" style="341" customWidth="1"/>
    <col min="4122" max="4127" width="6.375" style="341" customWidth="1"/>
    <col min="4128" max="4128" width="9" style="341" customWidth="1"/>
    <col min="4129" max="4129" width="6.375" style="341" customWidth="1"/>
    <col min="4130" max="4136" width="6.25" style="341" customWidth="1"/>
    <col min="4137" max="4142" width="9" style="341" customWidth="1"/>
    <col min="4143" max="4146" width="6.375" style="341" customWidth="1"/>
    <col min="4147" max="4155" width="9" style="341" customWidth="1"/>
    <col min="4156" max="4213" width="3.625" style="341" customWidth="1"/>
    <col min="4214" max="4218" width="9" style="341" customWidth="1"/>
    <col min="4219" max="4228" width="8.25" style="341"/>
    <col min="4229" max="4229" width="14" style="341" customWidth="1"/>
    <col min="4230" max="4232" width="8.125" style="341" customWidth="1"/>
    <col min="4233" max="4238" width="6" style="341" customWidth="1"/>
    <col min="4239" max="4240" width="9" style="341" customWidth="1"/>
    <col min="4241" max="4241" width="16.375" style="341" customWidth="1"/>
    <col min="4242" max="4242" width="9" style="341" customWidth="1"/>
    <col min="4243" max="4244" width="6.875" style="341" customWidth="1"/>
    <col min="4245" max="4246" width="6.375" style="341" customWidth="1"/>
    <col min="4247" max="4247" width="9" style="341" customWidth="1"/>
    <col min="4248" max="4248" width="5.5" style="341" customWidth="1"/>
    <col min="4249" max="4284" width="9" style="341" customWidth="1"/>
    <col min="4285" max="4285" width="15.375" style="341" bestFit="1" customWidth="1"/>
    <col min="4286" max="4286" width="16.5" style="341" bestFit="1" customWidth="1"/>
    <col min="4287" max="4292" width="9" style="341" customWidth="1"/>
    <col min="4293" max="4299" width="6" style="341" customWidth="1"/>
    <col min="4300" max="4317" width="5.25" style="341" customWidth="1"/>
    <col min="4318" max="4320" width="6.625" style="341" customWidth="1"/>
    <col min="4321" max="4323" width="9" style="341" customWidth="1"/>
    <col min="4324" max="4324" width="10.75" style="341" customWidth="1"/>
    <col min="4325" max="4327" width="9" style="341" customWidth="1"/>
    <col min="4328" max="4328" width="10.25" style="341" bestFit="1" customWidth="1"/>
    <col min="4329" max="4331" width="9" style="341" customWidth="1"/>
    <col min="4332" max="4332" width="9.25" style="341" bestFit="1" customWidth="1"/>
    <col min="4333" max="4334" width="9" style="341" customWidth="1"/>
    <col min="4335" max="4335" width="9.125" style="341" bestFit="1" customWidth="1"/>
    <col min="4336" max="4336" width="9.5" style="341" bestFit="1" customWidth="1"/>
    <col min="4337" max="4338" width="5.375" style="341" customWidth="1"/>
    <col min="4339" max="4339" width="9.25" style="341" bestFit="1" customWidth="1"/>
    <col min="4340" max="4340" width="10.25" style="341" bestFit="1" customWidth="1"/>
    <col min="4341" max="4341" width="7.875" style="341" customWidth="1"/>
    <col min="4342" max="4344" width="5.5" style="341" customWidth="1"/>
    <col min="4345" max="4348" width="8.5" style="341" customWidth="1"/>
    <col min="4349" max="4349" width="12" style="341" customWidth="1"/>
    <col min="4350" max="4370" width="8.5" style="341" customWidth="1"/>
    <col min="4371" max="4372" width="6.75" style="341" customWidth="1"/>
    <col min="4373" max="4374" width="8.625" style="341" customWidth="1"/>
    <col min="4375" max="4377" width="6.75" style="341" customWidth="1"/>
    <col min="4378" max="4383" width="6.375" style="341" customWidth="1"/>
    <col min="4384" max="4384" width="9" style="341" customWidth="1"/>
    <col min="4385" max="4385" width="6.375" style="341" customWidth="1"/>
    <col min="4386" max="4392" width="6.25" style="341" customWidth="1"/>
    <col min="4393" max="4398" width="9" style="341" customWidth="1"/>
    <col min="4399" max="4402" width="6.375" style="341" customWidth="1"/>
    <col min="4403" max="4411" width="9" style="341" customWidth="1"/>
    <col min="4412" max="4469" width="3.625" style="341" customWidth="1"/>
    <col min="4470" max="4474" width="9" style="341" customWidth="1"/>
    <col min="4475" max="4484" width="8.25" style="341"/>
    <col min="4485" max="4485" width="14" style="341" customWidth="1"/>
    <col min="4486" max="4488" width="8.125" style="341" customWidth="1"/>
    <col min="4489" max="4494" width="6" style="341" customWidth="1"/>
    <col min="4495" max="4496" width="9" style="341" customWidth="1"/>
    <col min="4497" max="4497" width="16.375" style="341" customWidth="1"/>
    <col min="4498" max="4498" width="9" style="341" customWidth="1"/>
    <col min="4499" max="4500" width="6.875" style="341" customWidth="1"/>
    <col min="4501" max="4502" width="6.375" style="341" customWidth="1"/>
    <col min="4503" max="4503" width="9" style="341" customWidth="1"/>
    <col min="4504" max="4504" width="5.5" style="341" customWidth="1"/>
    <col min="4505" max="4540" width="9" style="341" customWidth="1"/>
    <col min="4541" max="4541" width="15.375" style="341" bestFit="1" customWidth="1"/>
    <col min="4542" max="4542" width="16.5" style="341" bestFit="1" customWidth="1"/>
    <col min="4543" max="4548" width="9" style="341" customWidth="1"/>
    <col min="4549" max="4555" width="6" style="341" customWidth="1"/>
    <col min="4556" max="4573" width="5.25" style="341" customWidth="1"/>
    <col min="4574" max="4576" width="6.625" style="341" customWidth="1"/>
    <col min="4577" max="4579" width="9" style="341" customWidth="1"/>
    <col min="4580" max="4580" width="10.75" style="341" customWidth="1"/>
    <col min="4581" max="4583" width="9" style="341" customWidth="1"/>
    <col min="4584" max="4584" width="10.25" style="341" bestFit="1" customWidth="1"/>
    <col min="4585" max="4587" width="9" style="341" customWidth="1"/>
    <col min="4588" max="4588" width="9.25" style="341" bestFit="1" customWidth="1"/>
    <col min="4589" max="4590" width="9" style="341" customWidth="1"/>
    <col min="4591" max="4591" width="9.125" style="341" bestFit="1" customWidth="1"/>
    <col min="4592" max="4592" width="9.5" style="341" bestFit="1" customWidth="1"/>
    <col min="4593" max="4594" width="5.375" style="341" customWidth="1"/>
    <col min="4595" max="4595" width="9.25" style="341" bestFit="1" customWidth="1"/>
    <col min="4596" max="4596" width="10.25" style="341" bestFit="1" customWidth="1"/>
    <col min="4597" max="4597" width="7.875" style="341" customWidth="1"/>
    <col min="4598" max="4600" width="5.5" style="341" customWidth="1"/>
    <col min="4601" max="4604" width="8.5" style="341" customWidth="1"/>
    <col min="4605" max="4605" width="12" style="341" customWidth="1"/>
    <col min="4606" max="4626" width="8.5" style="341" customWidth="1"/>
    <col min="4627" max="4628" width="6.75" style="341" customWidth="1"/>
    <col min="4629" max="4630" width="8.625" style="341" customWidth="1"/>
    <col min="4631" max="4633" width="6.75" style="341" customWidth="1"/>
    <col min="4634" max="4639" width="6.375" style="341" customWidth="1"/>
    <col min="4640" max="4640" width="9" style="341" customWidth="1"/>
    <col min="4641" max="4641" width="6.375" style="341" customWidth="1"/>
    <col min="4642" max="4648" width="6.25" style="341" customWidth="1"/>
    <col min="4649" max="4654" width="9" style="341" customWidth="1"/>
    <col min="4655" max="4658" width="6.375" style="341" customWidth="1"/>
    <col min="4659" max="4667" width="9" style="341" customWidth="1"/>
    <col min="4668" max="4725" width="3.625" style="341" customWidth="1"/>
    <col min="4726" max="4730" width="9" style="341" customWidth="1"/>
    <col min="4731" max="4740" width="8.25" style="341"/>
    <col min="4741" max="4741" width="14" style="341" customWidth="1"/>
    <col min="4742" max="4744" width="8.125" style="341" customWidth="1"/>
    <col min="4745" max="4750" width="6" style="341" customWidth="1"/>
    <col min="4751" max="4752" width="9" style="341" customWidth="1"/>
    <col min="4753" max="4753" width="16.375" style="341" customWidth="1"/>
    <col min="4754" max="4754" width="9" style="341" customWidth="1"/>
    <col min="4755" max="4756" width="6.875" style="341" customWidth="1"/>
    <col min="4757" max="4758" width="6.375" style="341" customWidth="1"/>
    <col min="4759" max="4759" width="9" style="341" customWidth="1"/>
    <col min="4760" max="4760" width="5.5" style="341" customWidth="1"/>
    <col min="4761" max="4796" width="9" style="341" customWidth="1"/>
    <col min="4797" max="4797" width="15.375" style="341" bestFit="1" customWidth="1"/>
    <col min="4798" max="4798" width="16.5" style="341" bestFit="1" customWidth="1"/>
    <col min="4799" max="4804" width="9" style="341" customWidth="1"/>
    <col min="4805" max="4811" width="6" style="341" customWidth="1"/>
    <col min="4812" max="4829" width="5.25" style="341" customWidth="1"/>
    <col min="4830" max="4832" width="6.625" style="341" customWidth="1"/>
    <col min="4833" max="4835" width="9" style="341" customWidth="1"/>
    <col min="4836" max="4836" width="10.75" style="341" customWidth="1"/>
    <col min="4837" max="4839" width="9" style="341" customWidth="1"/>
    <col min="4840" max="4840" width="10.25" style="341" bestFit="1" customWidth="1"/>
    <col min="4841" max="4843" width="9" style="341" customWidth="1"/>
    <col min="4844" max="4844" width="9.25" style="341" bestFit="1" customWidth="1"/>
    <col min="4845" max="4846" width="9" style="341" customWidth="1"/>
    <col min="4847" max="4847" width="9.125" style="341" bestFit="1" customWidth="1"/>
    <col min="4848" max="4848" width="9.5" style="341" bestFit="1" customWidth="1"/>
    <col min="4849" max="4850" width="5.375" style="341" customWidth="1"/>
    <col min="4851" max="4851" width="9.25" style="341" bestFit="1" customWidth="1"/>
    <col min="4852" max="4852" width="10.25" style="341" bestFit="1" customWidth="1"/>
    <col min="4853" max="4853" width="7.875" style="341" customWidth="1"/>
    <col min="4854" max="4856" width="5.5" style="341" customWidth="1"/>
    <col min="4857" max="4860" width="8.5" style="341" customWidth="1"/>
    <col min="4861" max="4861" width="12" style="341" customWidth="1"/>
    <col min="4862" max="4882" width="8.5" style="341" customWidth="1"/>
    <col min="4883" max="4884" width="6.75" style="341" customWidth="1"/>
    <col min="4885" max="4886" width="8.625" style="341" customWidth="1"/>
    <col min="4887" max="4889" width="6.75" style="341" customWidth="1"/>
    <col min="4890" max="4895" width="6.375" style="341" customWidth="1"/>
    <col min="4896" max="4896" width="9" style="341" customWidth="1"/>
    <col min="4897" max="4897" width="6.375" style="341" customWidth="1"/>
    <col min="4898" max="4904" width="6.25" style="341" customWidth="1"/>
    <col min="4905" max="4910" width="9" style="341" customWidth="1"/>
    <col min="4911" max="4914" width="6.375" style="341" customWidth="1"/>
    <col min="4915" max="4923" width="9" style="341" customWidth="1"/>
    <col min="4924" max="4981" width="3.625" style="341" customWidth="1"/>
    <col min="4982" max="4986" width="9" style="341" customWidth="1"/>
    <col min="4987" max="4996" width="8.25" style="341"/>
    <col min="4997" max="4997" width="14" style="341" customWidth="1"/>
    <col min="4998" max="5000" width="8.125" style="341" customWidth="1"/>
    <col min="5001" max="5006" width="6" style="341" customWidth="1"/>
    <col min="5007" max="5008" width="9" style="341" customWidth="1"/>
    <col min="5009" max="5009" width="16.375" style="341" customWidth="1"/>
    <col min="5010" max="5010" width="9" style="341" customWidth="1"/>
    <col min="5011" max="5012" width="6.875" style="341" customWidth="1"/>
    <col min="5013" max="5014" width="6.375" style="341" customWidth="1"/>
    <col min="5015" max="5015" width="9" style="341" customWidth="1"/>
    <col min="5016" max="5016" width="5.5" style="341" customWidth="1"/>
    <col min="5017" max="5052" width="9" style="341" customWidth="1"/>
    <col min="5053" max="5053" width="15.375" style="341" bestFit="1" customWidth="1"/>
    <col min="5054" max="5054" width="16.5" style="341" bestFit="1" customWidth="1"/>
    <col min="5055" max="5060" width="9" style="341" customWidth="1"/>
    <col min="5061" max="5067" width="6" style="341" customWidth="1"/>
    <col min="5068" max="5085" width="5.25" style="341" customWidth="1"/>
    <col min="5086" max="5088" width="6.625" style="341" customWidth="1"/>
    <col min="5089" max="5091" width="9" style="341" customWidth="1"/>
    <col min="5092" max="5092" width="10.75" style="341" customWidth="1"/>
    <col min="5093" max="5095" width="9" style="341" customWidth="1"/>
    <col min="5096" max="5096" width="10.25" style="341" bestFit="1" customWidth="1"/>
    <col min="5097" max="5099" width="9" style="341" customWidth="1"/>
    <col min="5100" max="5100" width="9.25" style="341" bestFit="1" customWidth="1"/>
    <col min="5101" max="5102" width="9" style="341" customWidth="1"/>
    <col min="5103" max="5103" width="9.125" style="341" bestFit="1" customWidth="1"/>
    <col min="5104" max="5104" width="9.5" style="341" bestFit="1" customWidth="1"/>
    <col min="5105" max="5106" width="5.375" style="341" customWidth="1"/>
    <col min="5107" max="5107" width="9.25" style="341" bestFit="1" customWidth="1"/>
    <col min="5108" max="5108" width="10.25" style="341" bestFit="1" customWidth="1"/>
    <col min="5109" max="5109" width="7.875" style="341" customWidth="1"/>
    <col min="5110" max="5112" width="5.5" style="341" customWidth="1"/>
    <col min="5113" max="5116" width="8.5" style="341" customWidth="1"/>
    <col min="5117" max="5117" width="12" style="341" customWidth="1"/>
    <col min="5118" max="5138" width="8.5" style="341" customWidth="1"/>
    <col min="5139" max="5140" width="6.75" style="341" customWidth="1"/>
    <col min="5141" max="5142" width="8.625" style="341" customWidth="1"/>
    <col min="5143" max="5145" width="6.75" style="341" customWidth="1"/>
    <col min="5146" max="5151" width="6.375" style="341" customWidth="1"/>
    <col min="5152" max="5152" width="9" style="341" customWidth="1"/>
    <col min="5153" max="5153" width="6.375" style="341" customWidth="1"/>
    <col min="5154" max="5160" width="6.25" style="341" customWidth="1"/>
    <col min="5161" max="5166" width="9" style="341" customWidth="1"/>
    <col min="5167" max="5170" width="6.375" style="341" customWidth="1"/>
    <col min="5171" max="5179" width="9" style="341" customWidth="1"/>
    <col min="5180" max="5237" width="3.625" style="341" customWidth="1"/>
    <col min="5238" max="5242" width="9" style="341" customWidth="1"/>
    <col min="5243" max="5252" width="8.25" style="341"/>
    <col min="5253" max="5253" width="14" style="341" customWidth="1"/>
    <col min="5254" max="5256" width="8.125" style="341" customWidth="1"/>
    <col min="5257" max="5262" width="6" style="341" customWidth="1"/>
    <col min="5263" max="5264" width="9" style="341" customWidth="1"/>
    <col min="5265" max="5265" width="16.375" style="341" customWidth="1"/>
    <col min="5266" max="5266" width="9" style="341" customWidth="1"/>
    <col min="5267" max="5268" width="6.875" style="341" customWidth="1"/>
    <col min="5269" max="5270" width="6.375" style="341" customWidth="1"/>
    <col min="5271" max="5271" width="9" style="341" customWidth="1"/>
    <col min="5272" max="5272" width="5.5" style="341" customWidth="1"/>
    <col min="5273" max="5308" width="9" style="341" customWidth="1"/>
    <col min="5309" max="5309" width="15.375" style="341" bestFit="1" customWidth="1"/>
    <col min="5310" max="5310" width="16.5" style="341" bestFit="1" customWidth="1"/>
    <col min="5311" max="5316" width="9" style="341" customWidth="1"/>
    <col min="5317" max="5323" width="6" style="341" customWidth="1"/>
    <col min="5324" max="5341" width="5.25" style="341" customWidth="1"/>
    <col min="5342" max="5344" width="6.625" style="341" customWidth="1"/>
    <col min="5345" max="5347" width="9" style="341" customWidth="1"/>
    <col min="5348" max="5348" width="10.75" style="341" customWidth="1"/>
    <col min="5349" max="5351" width="9" style="341" customWidth="1"/>
    <col min="5352" max="5352" width="10.25" style="341" bestFit="1" customWidth="1"/>
    <col min="5353" max="5355" width="9" style="341" customWidth="1"/>
    <col min="5356" max="5356" width="9.25" style="341" bestFit="1" customWidth="1"/>
    <col min="5357" max="5358" width="9" style="341" customWidth="1"/>
    <col min="5359" max="5359" width="9.125" style="341" bestFit="1" customWidth="1"/>
    <col min="5360" max="5360" width="9.5" style="341" bestFit="1" customWidth="1"/>
    <col min="5361" max="5362" width="5.375" style="341" customWidth="1"/>
    <col min="5363" max="5363" width="9.25" style="341" bestFit="1" customWidth="1"/>
    <col min="5364" max="5364" width="10.25" style="341" bestFit="1" customWidth="1"/>
    <col min="5365" max="5365" width="7.875" style="341" customWidth="1"/>
    <col min="5366" max="5368" width="5.5" style="341" customWidth="1"/>
    <col min="5369" max="5372" width="8.5" style="341" customWidth="1"/>
    <col min="5373" max="5373" width="12" style="341" customWidth="1"/>
    <col min="5374" max="5394" width="8.5" style="341" customWidth="1"/>
    <col min="5395" max="5396" width="6.75" style="341" customWidth="1"/>
    <col min="5397" max="5398" width="8.625" style="341" customWidth="1"/>
    <col min="5399" max="5401" width="6.75" style="341" customWidth="1"/>
    <col min="5402" max="5407" width="6.375" style="341" customWidth="1"/>
    <col min="5408" max="5408" width="9" style="341" customWidth="1"/>
    <col min="5409" max="5409" width="6.375" style="341" customWidth="1"/>
    <col min="5410" max="5416" width="6.25" style="341" customWidth="1"/>
    <col min="5417" max="5422" width="9" style="341" customWidth="1"/>
    <col min="5423" max="5426" width="6.375" style="341" customWidth="1"/>
    <col min="5427" max="5435" width="9" style="341" customWidth="1"/>
    <col min="5436" max="5493" width="3.625" style="341" customWidth="1"/>
    <col min="5494" max="5498" width="9" style="341" customWidth="1"/>
    <col min="5499" max="5508" width="8.25" style="341"/>
    <col min="5509" max="5509" width="14" style="341" customWidth="1"/>
    <col min="5510" max="5512" width="8.125" style="341" customWidth="1"/>
    <col min="5513" max="5518" width="6" style="341" customWidth="1"/>
    <col min="5519" max="5520" width="9" style="341" customWidth="1"/>
    <col min="5521" max="5521" width="16.375" style="341" customWidth="1"/>
    <col min="5522" max="5522" width="9" style="341" customWidth="1"/>
    <col min="5523" max="5524" width="6.875" style="341" customWidth="1"/>
    <col min="5525" max="5526" width="6.375" style="341" customWidth="1"/>
    <col min="5527" max="5527" width="9" style="341" customWidth="1"/>
    <col min="5528" max="5528" width="5.5" style="341" customWidth="1"/>
    <col min="5529" max="5564" width="9" style="341" customWidth="1"/>
    <col min="5565" max="5565" width="15.375" style="341" bestFit="1" customWidth="1"/>
    <col min="5566" max="5566" width="16.5" style="341" bestFit="1" customWidth="1"/>
    <col min="5567" max="5572" width="9" style="341" customWidth="1"/>
    <col min="5573" max="5579" width="6" style="341" customWidth="1"/>
    <col min="5580" max="5597" width="5.25" style="341" customWidth="1"/>
    <col min="5598" max="5600" width="6.625" style="341" customWidth="1"/>
    <col min="5601" max="5603" width="9" style="341" customWidth="1"/>
    <col min="5604" max="5604" width="10.75" style="341" customWidth="1"/>
    <col min="5605" max="5607" width="9" style="341" customWidth="1"/>
    <col min="5608" max="5608" width="10.25" style="341" bestFit="1" customWidth="1"/>
    <col min="5609" max="5611" width="9" style="341" customWidth="1"/>
    <col min="5612" max="5612" width="9.25" style="341" bestFit="1" customWidth="1"/>
    <col min="5613" max="5614" width="9" style="341" customWidth="1"/>
    <col min="5615" max="5615" width="9.125" style="341" bestFit="1" customWidth="1"/>
    <col min="5616" max="5616" width="9.5" style="341" bestFit="1" customWidth="1"/>
    <col min="5617" max="5618" width="5.375" style="341" customWidth="1"/>
    <col min="5619" max="5619" width="9.25" style="341" bestFit="1" customWidth="1"/>
    <col min="5620" max="5620" width="10.25" style="341" bestFit="1" customWidth="1"/>
    <col min="5621" max="5621" width="7.875" style="341" customWidth="1"/>
    <col min="5622" max="5624" width="5.5" style="341" customWidth="1"/>
    <col min="5625" max="5628" width="8.5" style="341" customWidth="1"/>
    <col min="5629" max="5629" width="12" style="341" customWidth="1"/>
    <col min="5630" max="5650" width="8.5" style="341" customWidth="1"/>
    <col min="5651" max="5652" width="6.75" style="341" customWidth="1"/>
    <col min="5653" max="5654" width="8.625" style="341" customWidth="1"/>
    <col min="5655" max="5657" width="6.75" style="341" customWidth="1"/>
    <col min="5658" max="5663" width="6.375" style="341" customWidth="1"/>
    <col min="5664" max="5664" width="9" style="341" customWidth="1"/>
    <col min="5665" max="5665" width="6.375" style="341" customWidth="1"/>
    <col min="5666" max="5672" width="6.25" style="341" customWidth="1"/>
    <col min="5673" max="5678" width="9" style="341" customWidth="1"/>
    <col min="5679" max="5682" width="6.375" style="341" customWidth="1"/>
    <col min="5683" max="5691" width="9" style="341" customWidth="1"/>
    <col min="5692" max="5749" width="3.625" style="341" customWidth="1"/>
    <col min="5750" max="5754" width="9" style="341" customWidth="1"/>
    <col min="5755" max="5764" width="8.25" style="341"/>
    <col min="5765" max="5765" width="14" style="341" customWidth="1"/>
    <col min="5766" max="5768" width="8.125" style="341" customWidth="1"/>
    <col min="5769" max="5774" width="6" style="341" customWidth="1"/>
    <col min="5775" max="5776" width="9" style="341" customWidth="1"/>
    <col min="5777" max="5777" width="16.375" style="341" customWidth="1"/>
    <col min="5778" max="5778" width="9" style="341" customWidth="1"/>
    <col min="5779" max="5780" width="6.875" style="341" customWidth="1"/>
    <col min="5781" max="5782" width="6.375" style="341" customWidth="1"/>
    <col min="5783" max="5783" width="9" style="341" customWidth="1"/>
    <col min="5784" max="5784" width="5.5" style="341" customWidth="1"/>
    <col min="5785" max="5820" width="9" style="341" customWidth="1"/>
    <col min="5821" max="5821" width="15.375" style="341" bestFit="1" customWidth="1"/>
    <col min="5822" max="5822" width="16.5" style="341" bestFit="1" customWidth="1"/>
    <col min="5823" max="5828" width="9" style="341" customWidth="1"/>
    <col min="5829" max="5835" width="6" style="341" customWidth="1"/>
    <col min="5836" max="5853" width="5.25" style="341" customWidth="1"/>
    <col min="5854" max="5856" width="6.625" style="341" customWidth="1"/>
    <col min="5857" max="5859" width="9" style="341" customWidth="1"/>
    <col min="5860" max="5860" width="10.75" style="341" customWidth="1"/>
    <col min="5861" max="5863" width="9" style="341" customWidth="1"/>
    <col min="5864" max="5864" width="10.25" style="341" bestFit="1" customWidth="1"/>
    <col min="5865" max="5867" width="9" style="341" customWidth="1"/>
    <col min="5868" max="5868" width="9.25" style="341" bestFit="1" customWidth="1"/>
    <col min="5869" max="5870" width="9" style="341" customWidth="1"/>
    <col min="5871" max="5871" width="9.125" style="341" bestFit="1" customWidth="1"/>
    <col min="5872" max="5872" width="9.5" style="341" bestFit="1" customWidth="1"/>
    <col min="5873" max="5874" width="5.375" style="341" customWidth="1"/>
    <col min="5875" max="5875" width="9.25" style="341" bestFit="1" customWidth="1"/>
    <col min="5876" max="5876" width="10.25" style="341" bestFit="1" customWidth="1"/>
    <col min="5877" max="5877" width="7.875" style="341" customWidth="1"/>
    <col min="5878" max="5880" width="5.5" style="341" customWidth="1"/>
    <col min="5881" max="5884" width="8.5" style="341" customWidth="1"/>
    <col min="5885" max="5885" width="12" style="341" customWidth="1"/>
    <col min="5886" max="5906" width="8.5" style="341" customWidth="1"/>
    <col min="5907" max="5908" width="6.75" style="341" customWidth="1"/>
    <col min="5909" max="5910" width="8.625" style="341" customWidth="1"/>
    <col min="5911" max="5913" width="6.75" style="341" customWidth="1"/>
    <col min="5914" max="5919" width="6.375" style="341" customWidth="1"/>
    <col min="5920" max="5920" width="9" style="341" customWidth="1"/>
    <col min="5921" max="5921" width="6.375" style="341" customWidth="1"/>
    <col min="5922" max="5928" width="6.25" style="341" customWidth="1"/>
    <col min="5929" max="5934" width="9" style="341" customWidth="1"/>
    <col min="5935" max="5938" width="6.375" style="341" customWidth="1"/>
    <col min="5939" max="5947" width="9" style="341" customWidth="1"/>
    <col min="5948" max="6005" width="3.625" style="341" customWidth="1"/>
    <col min="6006" max="6010" width="9" style="341" customWidth="1"/>
    <col min="6011" max="6020" width="8.25" style="341"/>
    <col min="6021" max="6021" width="14" style="341" customWidth="1"/>
    <col min="6022" max="6024" width="8.125" style="341" customWidth="1"/>
    <col min="6025" max="6030" width="6" style="341" customWidth="1"/>
    <col min="6031" max="6032" width="9" style="341" customWidth="1"/>
    <col min="6033" max="6033" width="16.375" style="341" customWidth="1"/>
    <col min="6034" max="6034" width="9" style="341" customWidth="1"/>
    <col min="6035" max="6036" width="6.875" style="341" customWidth="1"/>
    <col min="6037" max="6038" width="6.375" style="341" customWidth="1"/>
    <col min="6039" max="6039" width="9" style="341" customWidth="1"/>
    <col min="6040" max="6040" width="5.5" style="341" customWidth="1"/>
    <col min="6041" max="6076" width="9" style="341" customWidth="1"/>
    <col min="6077" max="6077" width="15.375" style="341" bestFit="1" customWidth="1"/>
    <col min="6078" max="6078" width="16.5" style="341" bestFit="1" customWidth="1"/>
    <col min="6079" max="6084" width="9" style="341" customWidth="1"/>
    <col min="6085" max="6091" width="6" style="341" customWidth="1"/>
    <col min="6092" max="6109" width="5.25" style="341" customWidth="1"/>
    <col min="6110" max="6112" width="6.625" style="341" customWidth="1"/>
    <col min="6113" max="6115" width="9" style="341" customWidth="1"/>
    <col min="6116" max="6116" width="10.75" style="341" customWidth="1"/>
    <col min="6117" max="6119" width="9" style="341" customWidth="1"/>
    <col min="6120" max="6120" width="10.25" style="341" bestFit="1" customWidth="1"/>
    <col min="6121" max="6123" width="9" style="341" customWidth="1"/>
    <col min="6124" max="6124" width="9.25" style="341" bestFit="1" customWidth="1"/>
    <col min="6125" max="6126" width="9" style="341" customWidth="1"/>
    <col min="6127" max="6127" width="9.125" style="341" bestFit="1" customWidth="1"/>
    <col min="6128" max="6128" width="9.5" style="341" bestFit="1" customWidth="1"/>
    <col min="6129" max="6130" width="5.375" style="341" customWidth="1"/>
    <col min="6131" max="6131" width="9.25" style="341" bestFit="1" customWidth="1"/>
    <col min="6132" max="6132" width="10.25" style="341" bestFit="1" customWidth="1"/>
    <col min="6133" max="6133" width="7.875" style="341" customWidth="1"/>
    <col min="6134" max="6136" width="5.5" style="341" customWidth="1"/>
    <col min="6137" max="6140" width="8.5" style="341" customWidth="1"/>
    <col min="6141" max="6141" width="12" style="341" customWidth="1"/>
    <col min="6142" max="6162" width="8.5" style="341" customWidth="1"/>
    <col min="6163" max="6164" width="6.75" style="341" customWidth="1"/>
    <col min="6165" max="6166" width="8.625" style="341" customWidth="1"/>
    <col min="6167" max="6169" width="6.75" style="341" customWidth="1"/>
    <col min="6170" max="6175" width="6.375" style="341" customWidth="1"/>
    <col min="6176" max="6176" width="9" style="341" customWidth="1"/>
    <col min="6177" max="6177" width="6.375" style="341" customWidth="1"/>
    <col min="6178" max="6184" width="6.25" style="341" customWidth="1"/>
    <col min="6185" max="6190" width="9" style="341" customWidth="1"/>
    <col min="6191" max="6194" width="6.375" style="341" customWidth="1"/>
    <col min="6195" max="6203" width="9" style="341" customWidth="1"/>
    <col min="6204" max="6261" width="3.625" style="341" customWidth="1"/>
    <col min="6262" max="6266" width="9" style="341" customWidth="1"/>
    <col min="6267" max="6276" width="8.25" style="341"/>
    <col min="6277" max="6277" width="14" style="341" customWidth="1"/>
    <col min="6278" max="6280" width="8.125" style="341" customWidth="1"/>
    <col min="6281" max="6286" width="6" style="341" customWidth="1"/>
    <col min="6287" max="6288" width="9" style="341" customWidth="1"/>
    <col min="6289" max="6289" width="16.375" style="341" customWidth="1"/>
    <col min="6290" max="6290" width="9" style="341" customWidth="1"/>
    <col min="6291" max="6292" width="6.875" style="341" customWidth="1"/>
    <col min="6293" max="6294" width="6.375" style="341" customWidth="1"/>
    <col min="6295" max="6295" width="9" style="341" customWidth="1"/>
    <col min="6296" max="6296" width="5.5" style="341" customWidth="1"/>
    <col min="6297" max="6332" width="9" style="341" customWidth="1"/>
    <col min="6333" max="6333" width="15.375" style="341" bestFit="1" customWidth="1"/>
    <col min="6334" max="6334" width="16.5" style="341" bestFit="1" customWidth="1"/>
    <col min="6335" max="6340" width="9" style="341" customWidth="1"/>
    <col min="6341" max="6347" width="6" style="341" customWidth="1"/>
    <col min="6348" max="6365" width="5.25" style="341" customWidth="1"/>
    <col min="6366" max="6368" width="6.625" style="341" customWidth="1"/>
    <col min="6369" max="6371" width="9" style="341" customWidth="1"/>
    <col min="6372" max="6372" width="10.75" style="341" customWidth="1"/>
    <col min="6373" max="6375" width="9" style="341" customWidth="1"/>
    <col min="6376" max="6376" width="10.25" style="341" bestFit="1" customWidth="1"/>
    <col min="6377" max="6379" width="9" style="341" customWidth="1"/>
    <col min="6380" max="6380" width="9.25" style="341" bestFit="1" customWidth="1"/>
    <col min="6381" max="6382" width="9" style="341" customWidth="1"/>
    <col min="6383" max="6383" width="9.125" style="341" bestFit="1" customWidth="1"/>
    <col min="6384" max="6384" width="9.5" style="341" bestFit="1" customWidth="1"/>
    <col min="6385" max="6386" width="5.375" style="341" customWidth="1"/>
    <col min="6387" max="6387" width="9.25" style="341" bestFit="1" customWidth="1"/>
    <col min="6388" max="6388" width="10.25" style="341" bestFit="1" customWidth="1"/>
    <col min="6389" max="6389" width="7.875" style="341" customWidth="1"/>
    <col min="6390" max="6392" width="5.5" style="341" customWidth="1"/>
    <col min="6393" max="6396" width="8.5" style="341" customWidth="1"/>
    <col min="6397" max="6397" width="12" style="341" customWidth="1"/>
    <col min="6398" max="6418" width="8.5" style="341" customWidth="1"/>
    <col min="6419" max="6420" width="6.75" style="341" customWidth="1"/>
    <col min="6421" max="6422" width="8.625" style="341" customWidth="1"/>
    <col min="6423" max="6425" width="6.75" style="341" customWidth="1"/>
    <col min="6426" max="6431" width="6.375" style="341" customWidth="1"/>
    <col min="6432" max="6432" width="9" style="341" customWidth="1"/>
    <col min="6433" max="6433" width="6.375" style="341" customWidth="1"/>
    <col min="6434" max="6440" width="6.25" style="341" customWidth="1"/>
    <col min="6441" max="6446" width="9" style="341" customWidth="1"/>
    <col min="6447" max="6450" width="6.375" style="341" customWidth="1"/>
    <col min="6451" max="6459" width="9" style="341" customWidth="1"/>
    <col min="6460" max="6517" width="3.625" style="341" customWidth="1"/>
    <col min="6518" max="6522" width="9" style="341" customWidth="1"/>
    <col min="6523" max="6532" width="8.25" style="341"/>
    <col min="6533" max="6533" width="14" style="341" customWidth="1"/>
    <col min="6534" max="6536" width="8.125" style="341" customWidth="1"/>
    <col min="6537" max="6542" width="6" style="341" customWidth="1"/>
    <col min="6543" max="6544" width="9" style="341" customWidth="1"/>
    <col min="6545" max="6545" width="16.375" style="341" customWidth="1"/>
    <col min="6546" max="6546" width="9" style="341" customWidth="1"/>
    <col min="6547" max="6548" width="6.875" style="341" customWidth="1"/>
    <col min="6549" max="6550" width="6.375" style="341" customWidth="1"/>
    <col min="6551" max="6551" width="9" style="341" customWidth="1"/>
    <col min="6552" max="6552" width="5.5" style="341" customWidth="1"/>
    <col min="6553" max="6588" width="9" style="341" customWidth="1"/>
    <col min="6589" max="6589" width="15.375" style="341" bestFit="1" customWidth="1"/>
    <col min="6590" max="6590" width="16.5" style="341" bestFit="1" customWidth="1"/>
    <col min="6591" max="6596" width="9" style="341" customWidth="1"/>
    <col min="6597" max="6603" width="6" style="341" customWidth="1"/>
    <col min="6604" max="6621" width="5.25" style="341" customWidth="1"/>
    <col min="6622" max="6624" width="6.625" style="341" customWidth="1"/>
    <col min="6625" max="6627" width="9" style="341" customWidth="1"/>
    <col min="6628" max="6628" width="10.75" style="341" customWidth="1"/>
    <col min="6629" max="6631" width="9" style="341" customWidth="1"/>
    <col min="6632" max="6632" width="10.25" style="341" bestFit="1" customWidth="1"/>
    <col min="6633" max="6635" width="9" style="341" customWidth="1"/>
    <col min="6636" max="6636" width="9.25" style="341" bestFit="1" customWidth="1"/>
    <col min="6637" max="6638" width="9" style="341" customWidth="1"/>
    <col min="6639" max="6639" width="9.125" style="341" bestFit="1" customWidth="1"/>
    <col min="6640" max="6640" width="9.5" style="341" bestFit="1" customWidth="1"/>
    <col min="6641" max="6642" width="5.375" style="341" customWidth="1"/>
    <col min="6643" max="6643" width="9.25" style="341" bestFit="1" customWidth="1"/>
    <col min="6644" max="6644" width="10.25" style="341" bestFit="1" customWidth="1"/>
    <col min="6645" max="6645" width="7.875" style="341" customWidth="1"/>
    <col min="6646" max="6648" width="5.5" style="341" customWidth="1"/>
    <col min="6649" max="6652" width="8.5" style="341" customWidth="1"/>
    <col min="6653" max="6653" width="12" style="341" customWidth="1"/>
    <col min="6654" max="6674" width="8.5" style="341" customWidth="1"/>
    <col min="6675" max="6676" width="6.75" style="341" customWidth="1"/>
    <col min="6677" max="6678" width="8.625" style="341" customWidth="1"/>
    <col min="6679" max="6681" width="6.75" style="341" customWidth="1"/>
    <col min="6682" max="6687" width="6.375" style="341" customWidth="1"/>
    <col min="6688" max="6688" width="9" style="341" customWidth="1"/>
    <col min="6689" max="6689" width="6.375" style="341" customWidth="1"/>
    <col min="6690" max="6696" width="6.25" style="341" customWidth="1"/>
    <col min="6697" max="6702" width="9" style="341" customWidth="1"/>
    <col min="6703" max="6706" width="6.375" style="341" customWidth="1"/>
    <col min="6707" max="6715" width="9" style="341" customWidth="1"/>
    <col min="6716" max="6773" width="3.625" style="341" customWidth="1"/>
    <col min="6774" max="6778" width="9" style="341" customWidth="1"/>
    <col min="6779" max="6788" width="8.25" style="341"/>
    <col min="6789" max="6789" width="14" style="341" customWidth="1"/>
    <col min="6790" max="6792" width="8.125" style="341" customWidth="1"/>
    <col min="6793" max="6798" width="6" style="341" customWidth="1"/>
    <col min="6799" max="6800" width="9" style="341" customWidth="1"/>
    <col min="6801" max="6801" width="16.375" style="341" customWidth="1"/>
    <col min="6802" max="6802" width="9" style="341" customWidth="1"/>
    <col min="6803" max="6804" width="6.875" style="341" customWidth="1"/>
    <col min="6805" max="6806" width="6.375" style="341" customWidth="1"/>
    <col min="6807" max="6807" width="9" style="341" customWidth="1"/>
    <col min="6808" max="6808" width="5.5" style="341" customWidth="1"/>
    <col min="6809" max="6844" width="9" style="341" customWidth="1"/>
    <col min="6845" max="6845" width="15.375" style="341" bestFit="1" customWidth="1"/>
    <col min="6846" max="6846" width="16.5" style="341" bestFit="1" customWidth="1"/>
    <col min="6847" max="6852" width="9" style="341" customWidth="1"/>
    <col min="6853" max="6859" width="6" style="341" customWidth="1"/>
    <col min="6860" max="6877" width="5.25" style="341" customWidth="1"/>
    <col min="6878" max="6880" width="6.625" style="341" customWidth="1"/>
    <col min="6881" max="6883" width="9" style="341" customWidth="1"/>
    <col min="6884" max="6884" width="10.75" style="341" customWidth="1"/>
    <col min="6885" max="6887" width="9" style="341" customWidth="1"/>
    <col min="6888" max="6888" width="10.25" style="341" bestFit="1" customWidth="1"/>
    <col min="6889" max="6891" width="9" style="341" customWidth="1"/>
    <col min="6892" max="6892" width="9.25" style="341" bestFit="1" customWidth="1"/>
    <col min="6893" max="6894" width="9" style="341" customWidth="1"/>
    <col min="6895" max="6895" width="9.125" style="341" bestFit="1" customWidth="1"/>
    <col min="6896" max="6896" width="9.5" style="341" bestFit="1" customWidth="1"/>
    <col min="6897" max="6898" width="5.375" style="341" customWidth="1"/>
    <col min="6899" max="6899" width="9.25" style="341" bestFit="1" customWidth="1"/>
    <col min="6900" max="6900" width="10.25" style="341" bestFit="1" customWidth="1"/>
    <col min="6901" max="6901" width="7.875" style="341" customWidth="1"/>
    <col min="6902" max="6904" width="5.5" style="341" customWidth="1"/>
    <col min="6905" max="6908" width="8.5" style="341" customWidth="1"/>
    <col min="6909" max="6909" width="12" style="341" customWidth="1"/>
    <col min="6910" max="6930" width="8.5" style="341" customWidth="1"/>
    <col min="6931" max="6932" width="6.75" style="341" customWidth="1"/>
    <col min="6933" max="6934" width="8.625" style="341" customWidth="1"/>
    <col min="6935" max="6937" width="6.75" style="341" customWidth="1"/>
    <col min="6938" max="6943" width="6.375" style="341" customWidth="1"/>
    <col min="6944" max="6944" width="9" style="341" customWidth="1"/>
    <col min="6945" max="6945" width="6.375" style="341" customWidth="1"/>
    <col min="6946" max="6952" width="6.25" style="341" customWidth="1"/>
    <col min="6953" max="6958" width="9" style="341" customWidth="1"/>
    <col min="6959" max="6962" width="6.375" style="341" customWidth="1"/>
    <col min="6963" max="6971" width="9" style="341" customWidth="1"/>
    <col min="6972" max="7029" width="3.625" style="341" customWidth="1"/>
    <col min="7030" max="7034" width="9" style="341" customWidth="1"/>
    <col min="7035" max="7044" width="8.25" style="341"/>
    <col min="7045" max="7045" width="14" style="341" customWidth="1"/>
    <col min="7046" max="7048" width="8.125" style="341" customWidth="1"/>
    <col min="7049" max="7054" width="6" style="341" customWidth="1"/>
    <col min="7055" max="7056" width="9" style="341" customWidth="1"/>
    <col min="7057" max="7057" width="16.375" style="341" customWidth="1"/>
    <col min="7058" max="7058" width="9" style="341" customWidth="1"/>
    <col min="7059" max="7060" width="6.875" style="341" customWidth="1"/>
    <col min="7061" max="7062" width="6.375" style="341" customWidth="1"/>
    <col min="7063" max="7063" width="9" style="341" customWidth="1"/>
    <col min="7064" max="7064" width="5.5" style="341" customWidth="1"/>
    <col min="7065" max="7100" width="9" style="341" customWidth="1"/>
    <col min="7101" max="7101" width="15.375" style="341" bestFit="1" customWidth="1"/>
    <col min="7102" max="7102" width="16.5" style="341" bestFit="1" customWidth="1"/>
    <col min="7103" max="7108" width="9" style="341" customWidth="1"/>
    <col min="7109" max="7115" width="6" style="341" customWidth="1"/>
    <col min="7116" max="7133" width="5.25" style="341" customWidth="1"/>
    <col min="7134" max="7136" width="6.625" style="341" customWidth="1"/>
    <col min="7137" max="7139" width="9" style="341" customWidth="1"/>
    <col min="7140" max="7140" width="10.75" style="341" customWidth="1"/>
    <col min="7141" max="7143" width="9" style="341" customWidth="1"/>
    <col min="7144" max="7144" width="10.25" style="341" bestFit="1" customWidth="1"/>
    <col min="7145" max="7147" width="9" style="341" customWidth="1"/>
    <col min="7148" max="7148" width="9.25" style="341" bestFit="1" customWidth="1"/>
    <col min="7149" max="7150" width="9" style="341" customWidth="1"/>
    <col min="7151" max="7151" width="9.125" style="341" bestFit="1" customWidth="1"/>
    <col min="7152" max="7152" width="9.5" style="341" bestFit="1" customWidth="1"/>
    <col min="7153" max="7154" width="5.375" style="341" customWidth="1"/>
    <col min="7155" max="7155" width="9.25" style="341" bestFit="1" customWidth="1"/>
    <col min="7156" max="7156" width="10.25" style="341" bestFit="1" customWidth="1"/>
    <col min="7157" max="7157" width="7.875" style="341" customWidth="1"/>
    <col min="7158" max="7160" width="5.5" style="341" customWidth="1"/>
    <col min="7161" max="7164" width="8.5" style="341" customWidth="1"/>
    <col min="7165" max="7165" width="12" style="341" customWidth="1"/>
    <col min="7166" max="7186" width="8.5" style="341" customWidth="1"/>
    <col min="7187" max="7188" width="6.75" style="341" customWidth="1"/>
    <col min="7189" max="7190" width="8.625" style="341" customWidth="1"/>
    <col min="7191" max="7193" width="6.75" style="341" customWidth="1"/>
    <col min="7194" max="7199" width="6.375" style="341" customWidth="1"/>
    <col min="7200" max="7200" width="9" style="341" customWidth="1"/>
    <col min="7201" max="7201" width="6.375" style="341" customWidth="1"/>
    <col min="7202" max="7208" width="6.25" style="341" customWidth="1"/>
    <col min="7209" max="7214" width="9" style="341" customWidth="1"/>
    <col min="7215" max="7218" width="6.375" style="341" customWidth="1"/>
    <col min="7219" max="7227" width="9" style="341" customWidth="1"/>
    <col min="7228" max="7285" width="3.625" style="341" customWidth="1"/>
    <col min="7286" max="7290" width="9" style="341" customWidth="1"/>
    <col min="7291" max="7300" width="8.25" style="341"/>
    <col min="7301" max="7301" width="14" style="341" customWidth="1"/>
    <col min="7302" max="7304" width="8.125" style="341" customWidth="1"/>
    <col min="7305" max="7310" width="6" style="341" customWidth="1"/>
    <col min="7311" max="7312" width="9" style="341" customWidth="1"/>
    <col min="7313" max="7313" width="16.375" style="341" customWidth="1"/>
    <col min="7314" max="7314" width="9" style="341" customWidth="1"/>
    <col min="7315" max="7316" width="6.875" style="341" customWidth="1"/>
    <col min="7317" max="7318" width="6.375" style="341" customWidth="1"/>
    <col min="7319" max="7319" width="9" style="341" customWidth="1"/>
    <col min="7320" max="7320" width="5.5" style="341" customWidth="1"/>
    <col min="7321" max="7356" width="9" style="341" customWidth="1"/>
    <col min="7357" max="7357" width="15.375" style="341" bestFit="1" customWidth="1"/>
    <col min="7358" max="7358" width="16.5" style="341" bestFit="1" customWidth="1"/>
    <col min="7359" max="7364" width="9" style="341" customWidth="1"/>
    <col min="7365" max="7371" width="6" style="341" customWidth="1"/>
    <col min="7372" max="7389" width="5.25" style="341" customWidth="1"/>
    <col min="7390" max="7392" width="6.625" style="341" customWidth="1"/>
    <col min="7393" max="7395" width="9" style="341" customWidth="1"/>
    <col min="7396" max="7396" width="10.75" style="341" customWidth="1"/>
    <col min="7397" max="7399" width="9" style="341" customWidth="1"/>
    <col min="7400" max="7400" width="10.25" style="341" bestFit="1" customWidth="1"/>
    <col min="7401" max="7403" width="9" style="341" customWidth="1"/>
    <col min="7404" max="7404" width="9.25" style="341" bestFit="1" customWidth="1"/>
    <col min="7405" max="7406" width="9" style="341" customWidth="1"/>
    <col min="7407" max="7407" width="9.125" style="341" bestFit="1" customWidth="1"/>
    <col min="7408" max="7408" width="9.5" style="341" bestFit="1" customWidth="1"/>
    <col min="7409" max="7410" width="5.375" style="341" customWidth="1"/>
    <col min="7411" max="7411" width="9.25" style="341" bestFit="1" customWidth="1"/>
    <col min="7412" max="7412" width="10.25" style="341" bestFit="1" customWidth="1"/>
    <col min="7413" max="7413" width="7.875" style="341" customWidth="1"/>
    <col min="7414" max="7416" width="5.5" style="341" customWidth="1"/>
    <col min="7417" max="7420" width="8.5" style="341" customWidth="1"/>
    <col min="7421" max="7421" width="12" style="341" customWidth="1"/>
    <col min="7422" max="7442" width="8.5" style="341" customWidth="1"/>
    <col min="7443" max="7444" width="6.75" style="341" customWidth="1"/>
    <col min="7445" max="7446" width="8.625" style="341" customWidth="1"/>
    <col min="7447" max="7449" width="6.75" style="341" customWidth="1"/>
    <col min="7450" max="7455" width="6.375" style="341" customWidth="1"/>
    <col min="7456" max="7456" width="9" style="341" customWidth="1"/>
    <col min="7457" max="7457" width="6.375" style="341" customWidth="1"/>
    <col min="7458" max="7464" width="6.25" style="341" customWidth="1"/>
    <col min="7465" max="7470" width="9" style="341" customWidth="1"/>
    <col min="7471" max="7474" width="6.375" style="341" customWidth="1"/>
    <col min="7475" max="7483" width="9" style="341" customWidth="1"/>
    <col min="7484" max="7541" width="3.625" style="341" customWidth="1"/>
    <col min="7542" max="7546" width="9" style="341" customWidth="1"/>
    <col min="7547" max="7556" width="8.25" style="341"/>
    <col min="7557" max="7557" width="14" style="341" customWidth="1"/>
    <col min="7558" max="7560" width="8.125" style="341" customWidth="1"/>
    <col min="7561" max="7566" width="6" style="341" customWidth="1"/>
    <col min="7567" max="7568" width="9" style="341" customWidth="1"/>
    <col min="7569" max="7569" width="16.375" style="341" customWidth="1"/>
    <col min="7570" max="7570" width="9" style="341" customWidth="1"/>
    <col min="7571" max="7572" width="6.875" style="341" customWidth="1"/>
    <col min="7573" max="7574" width="6.375" style="341" customWidth="1"/>
    <col min="7575" max="7575" width="9" style="341" customWidth="1"/>
    <col min="7576" max="7576" width="5.5" style="341" customWidth="1"/>
    <col min="7577" max="7612" width="9" style="341" customWidth="1"/>
    <col min="7613" max="7613" width="15.375" style="341" bestFit="1" customWidth="1"/>
    <col min="7614" max="7614" width="16.5" style="341" bestFit="1" customWidth="1"/>
    <col min="7615" max="7620" width="9" style="341" customWidth="1"/>
    <col min="7621" max="7627" width="6" style="341" customWidth="1"/>
    <col min="7628" max="7645" width="5.25" style="341" customWidth="1"/>
    <col min="7646" max="7648" width="6.625" style="341" customWidth="1"/>
    <col min="7649" max="7651" width="9" style="341" customWidth="1"/>
    <col min="7652" max="7652" width="10.75" style="341" customWidth="1"/>
    <col min="7653" max="7655" width="9" style="341" customWidth="1"/>
    <col min="7656" max="7656" width="10.25" style="341" bestFit="1" customWidth="1"/>
    <col min="7657" max="7659" width="9" style="341" customWidth="1"/>
    <col min="7660" max="7660" width="9.25" style="341" bestFit="1" customWidth="1"/>
    <col min="7661" max="7662" width="9" style="341" customWidth="1"/>
    <col min="7663" max="7663" width="9.125" style="341" bestFit="1" customWidth="1"/>
    <col min="7664" max="7664" width="9.5" style="341" bestFit="1" customWidth="1"/>
    <col min="7665" max="7666" width="5.375" style="341" customWidth="1"/>
    <col min="7667" max="7667" width="9.25" style="341" bestFit="1" customWidth="1"/>
    <col min="7668" max="7668" width="10.25" style="341" bestFit="1" customWidth="1"/>
    <col min="7669" max="7669" width="7.875" style="341" customWidth="1"/>
    <col min="7670" max="7672" width="5.5" style="341" customWidth="1"/>
    <col min="7673" max="7676" width="8.5" style="341" customWidth="1"/>
    <col min="7677" max="7677" width="12" style="341" customWidth="1"/>
    <col min="7678" max="7698" width="8.5" style="341" customWidth="1"/>
    <col min="7699" max="7700" width="6.75" style="341" customWidth="1"/>
    <col min="7701" max="7702" width="8.625" style="341" customWidth="1"/>
    <col min="7703" max="7705" width="6.75" style="341" customWidth="1"/>
    <col min="7706" max="7711" width="6.375" style="341" customWidth="1"/>
    <col min="7712" max="7712" width="9" style="341" customWidth="1"/>
    <col min="7713" max="7713" width="6.375" style="341" customWidth="1"/>
    <col min="7714" max="7720" width="6.25" style="341" customWidth="1"/>
    <col min="7721" max="7726" width="9" style="341" customWidth="1"/>
    <col min="7727" max="7730" width="6.375" style="341" customWidth="1"/>
    <col min="7731" max="7739" width="9" style="341" customWidth="1"/>
    <col min="7740" max="7797" width="3.625" style="341" customWidth="1"/>
    <col min="7798" max="7802" width="9" style="341" customWidth="1"/>
    <col min="7803" max="7812" width="8.25" style="341"/>
    <col min="7813" max="7813" width="14" style="341" customWidth="1"/>
    <col min="7814" max="7816" width="8.125" style="341" customWidth="1"/>
    <col min="7817" max="7822" width="6" style="341" customWidth="1"/>
    <col min="7823" max="7824" width="9" style="341" customWidth="1"/>
    <col min="7825" max="7825" width="16.375" style="341" customWidth="1"/>
    <col min="7826" max="7826" width="9" style="341" customWidth="1"/>
    <col min="7827" max="7828" width="6.875" style="341" customWidth="1"/>
    <col min="7829" max="7830" width="6.375" style="341" customWidth="1"/>
    <col min="7831" max="7831" width="9" style="341" customWidth="1"/>
    <col min="7832" max="7832" width="5.5" style="341" customWidth="1"/>
    <col min="7833" max="7868" width="9" style="341" customWidth="1"/>
    <col min="7869" max="7869" width="15.375" style="341" bestFit="1" customWidth="1"/>
    <col min="7870" max="7870" width="16.5" style="341" bestFit="1" customWidth="1"/>
    <col min="7871" max="7876" width="9" style="341" customWidth="1"/>
    <col min="7877" max="7883" width="6" style="341" customWidth="1"/>
    <col min="7884" max="7901" width="5.25" style="341" customWidth="1"/>
    <col min="7902" max="7904" width="6.625" style="341" customWidth="1"/>
    <col min="7905" max="7907" width="9" style="341" customWidth="1"/>
    <col min="7908" max="7908" width="10.75" style="341" customWidth="1"/>
    <col min="7909" max="7911" width="9" style="341" customWidth="1"/>
    <col min="7912" max="7912" width="10.25" style="341" bestFit="1" customWidth="1"/>
    <col min="7913" max="7915" width="9" style="341" customWidth="1"/>
    <col min="7916" max="7916" width="9.25" style="341" bestFit="1" customWidth="1"/>
    <col min="7917" max="7918" width="9" style="341" customWidth="1"/>
    <col min="7919" max="7919" width="9.125" style="341" bestFit="1" customWidth="1"/>
    <col min="7920" max="7920" width="9.5" style="341" bestFit="1" customWidth="1"/>
    <col min="7921" max="7922" width="5.375" style="341" customWidth="1"/>
    <col min="7923" max="7923" width="9.25" style="341" bestFit="1" customWidth="1"/>
    <col min="7924" max="7924" width="10.25" style="341" bestFit="1" customWidth="1"/>
    <col min="7925" max="7925" width="7.875" style="341" customWidth="1"/>
    <col min="7926" max="7928" width="5.5" style="341" customWidth="1"/>
    <col min="7929" max="7932" width="8.5" style="341" customWidth="1"/>
    <col min="7933" max="7933" width="12" style="341" customWidth="1"/>
    <col min="7934" max="7954" width="8.5" style="341" customWidth="1"/>
    <col min="7955" max="7956" width="6.75" style="341" customWidth="1"/>
    <col min="7957" max="7958" width="8.625" style="341" customWidth="1"/>
    <col min="7959" max="7961" width="6.75" style="341" customWidth="1"/>
    <col min="7962" max="7967" width="6.375" style="341" customWidth="1"/>
    <col min="7968" max="7968" width="9" style="341" customWidth="1"/>
    <col min="7969" max="7969" width="6.375" style="341" customWidth="1"/>
    <col min="7970" max="7976" width="6.25" style="341" customWidth="1"/>
    <col min="7977" max="7982" width="9" style="341" customWidth="1"/>
    <col min="7983" max="7986" width="6.375" style="341" customWidth="1"/>
    <col min="7987" max="7995" width="9" style="341" customWidth="1"/>
    <col min="7996" max="8053" width="3.625" style="341" customWidth="1"/>
    <col min="8054" max="8058" width="9" style="341" customWidth="1"/>
    <col min="8059" max="8068" width="8.25" style="341"/>
    <col min="8069" max="8069" width="14" style="341" customWidth="1"/>
    <col min="8070" max="8072" width="8.125" style="341" customWidth="1"/>
    <col min="8073" max="8078" width="6" style="341" customWidth="1"/>
    <col min="8079" max="8080" width="9" style="341" customWidth="1"/>
    <col min="8081" max="8081" width="16.375" style="341" customWidth="1"/>
    <col min="8082" max="8082" width="9" style="341" customWidth="1"/>
    <col min="8083" max="8084" width="6.875" style="341" customWidth="1"/>
    <col min="8085" max="8086" width="6.375" style="341" customWidth="1"/>
    <col min="8087" max="8087" width="9" style="341" customWidth="1"/>
    <col min="8088" max="8088" width="5.5" style="341" customWidth="1"/>
    <col min="8089" max="8124" width="9" style="341" customWidth="1"/>
    <col min="8125" max="8125" width="15.375" style="341" bestFit="1" customWidth="1"/>
    <col min="8126" max="8126" width="16.5" style="341" bestFit="1" customWidth="1"/>
    <col min="8127" max="8132" width="9" style="341" customWidth="1"/>
    <col min="8133" max="8139" width="6" style="341" customWidth="1"/>
    <col min="8140" max="8157" width="5.25" style="341" customWidth="1"/>
    <col min="8158" max="8160" width="6.625" style="341" customWidth="1"/>
    <col min="8161" max="8163" width="9" style="341" customWidth="1"/>
    <col min="8164" max="8164" width="10.75" style="341" customWidth="1"/>
    <col min="8165" max="8167" width="9" style="341" customWidth="1"/>
    <col min="8168" max="8168" width="10.25" style="341" bestFit="1" customWidth="1"/>
    <col min="8169" max="8171" width="9" style="341" customWidth="1"/>
    <col min="8172" max="8172" width="9.25" style="341" bestFit="1" customWidth="1"/>
    <col min="8173" max="8174" width="9" style="341" customWidth="1"/>
    <col min="8175" max="8175" width="9.125" style="341" bestFit="1" customWidth="1"/>
    <col min="8176" max="8176" width="9.5" style="341" bestFit="1" customWidth="1"/>
    <col min="8177" max="8178" width="5.375" style="341" customWidth="1"/>
    <col min="8179" max="8179" width="9.25" style="341" bestFit="1" customWidth="1"/>
    <col min="8180" max="8180" width="10.25" style="341" bestFit="1" customWidth="1"/>
    <col min="8181" max="8181" width="7.875" style="341" customWidth="1"/>
    <col min="8182" max="8184" width="5.5" style="341" customWidth="1"/>
    <col min="8185" max="8188" width="8.5" style="341" customWidth="1"/>
    <col min="8189" max="8189" width="12" style="341" customWidth="1"/>
    <col min="8190" max="8210" width="8.5" style="341" customWidth="1"/>
    <col min="8211" max="8212" width="6.75" style="341" customWidth="1"/>
    <col min="8213" max="8214" width="8.625" style="341" customWidth="1"/>
    <col min="8215" max="8217" width="6.75" style="341" customWidth="1"/>
    <col min="8218" max="8223" width="6.375" style="341" customWidth="1"/>
    <col min="8224" max="8224" width="9" style="341" customWidth="1"/>
    <col min="8225" max="8225" width="6.375" style="341" customWidth="1"/>
    <col min="8226" max="8232" width="6.25" style="341" customWidth="1"/>
    <col min="8233" max="8238" width="9" style="341" customWidth="1"/>
    <col min="8239" max="8242" width="6.375" style="341" customWidth="1"/>
    <col min="8243" max="8251" width="9" style="341" customWidth="1"/>
    <col min="8252" max="8309" width="3.625" style="341" customWidth="1"/>
    <col min="8310" max="8314" width="9" style="341" customWidth="1"/>
    <col min="8315" max="8324" width="8.25" style="341"/>
    <col min="8325" max="8325" width="14" style="341" customWidth="1"/>
    <col min="8326" max="8328" width="8.125" style="341" customWidth="1"/>
    <col min="8329" max="8334" width="6" style="341" customWidth="1"/>
    <col min="8335" max="8336" width="9" style="341" customWidth="1"/>
    <col min="8337" max="8337" width="16.375" style="341" customWidth="1"/>
    <col min="8338" max="8338" width="9" style="341" customWidth="1"/>
    <col min="8339" max="8340" width="6.875" style="341" customWidth="1"/>
    <col min="8341" max="8342" width="6.375" style="341" customWidth="1"/>
    <col min="8343" max="8343" width="9" style="341" customWidth="1"/>
    <col min="8344" max="8344" width="5.5" style="341" customWidth="1"/>
    <col min="8345" max="8380" width="9" style="341" customWidth="1"/>
    <col min="8381" max="8381" width="15.375" style="341" bestFit="1" customWidth="1"/>
    <col min="8382" max="8382" width="16.5" style="341" bestFit="1" customWidth="1"/>
    <col min="8383" max="8388" width="9" style="341" customWidth="1"/>
    <col min="8389" max="8395" width="6" style="341" customWidth="1"/>
    <col min="8396" max="8413" width="5.25" style="341" customWidth="1"/>
    <col min="8414" max="8416" width="6.625" style="341" customWidth="1"/>
    <col min="8417" max="8419" width="9" style="341" customWidth="1"/>
    <col min="8420" max="8420" width="10.75" style="341" customWidth="1"/>
    <col min="8421" max="8423" width="9" style="341" customWidth="1"/>
    <col min="8424" max="8424" width="10.25" style="341" bestFit="1" customWidth="1"/>
    <col min="8425" max="8427" width="9" style="341" customWidth="1"/>
    <col min="8428" max="8428" width="9.25" style="341" bestFit="1" customWidth="1"/>
    <col min="8429" max="8430" width="9" style="341" customWidth="1"/>
    <col min="8431" max="8431" width="9.125" style="341" bestFit="1" customWidth="1"/>
    <col min="8432" max="8432" width="9.5" style="341" bestFit="1" customWidth="1"/>
    <col min="8433" max="8434" width="5.375" style="341" customWidth="1"/>
    <col min="8435" max="8435" width="9.25" style="341" bestFit="1" customWidth="1"/>
    <col min="8436" max="8436" width="10.25" style="341" bestFit="1" customWidth="1"/>
    <col min="8437" max="8437" width="7.875" style="341" customWidth="1"/>
    <col min="8438" max="8440" width="5.5" style="341" customWidth="1"/>
    <col min="8441" max="8444" width="8.5" style="341" customWidth="1"/>
    <col min="8445" max="8445" width="12" style="341" customWidth="1"/>
    <col min="8446" max="8466" width="8.5" style="341" customWidth="1"/>
    <col min="8467" max="8468" width="6.75" style="341" customWidth="1"/>
    <col min="8469" max="8470" width="8.625" style="341" customWidth="1"/>
    <col min="8471" max="8473" width="6.75" style="341" customWidth="1"/>
    <col min="8474" max="8479" width="6.375" style="341" customWidth="1"/>
    <col min="8480" max="8480" width="9" style="341" customWidth="1"/>
    <col min="8481" max="8481" width="6.375" style="341" customWidth="1"/>
    <col min="8482" max="8488" width="6.25" style="341" customWidth="1"/>
    <col min="8489" max="8494" width="9" style="341" customWidth="1"/>
    <col min="8495" max="8498" width="6.375" style="341" customWidth="1"/>
    <col min="8499" max="8507" width="9" style="341" customWidth="1"/>
    <col min="8508" max="8565" width="3.625" style="341" customWidth="1"/>
    <col min="8566" max="8570" width="9" style="341" customWidth="1"/>
    <col min="8571" max="8580" width="8.25" style="341"/>
    <col min="8581" max="8581" width="14" style="341" customWidth="1"/>
    <col min="8582" max="8584" width="8.125" style="341" customWidth="1"/>
    <col min="8585" max="8590" width="6" style="341" customWidth="1"/>
    <col min="8591" max="8592" width="9" style="341" customWidth="1"/>
    <col min="8593" max="8593" width="16.375" style="341" customWidth="1"/>
    <col min="8594" max="8594" width="9" style="341" customWidth="1"/>
    <col min="8595" max="8596" width="6.875" style="341" customWidth="1"/>
    <col min="8597" max="8598" width="6.375" style="341" customWidth="1"/>
    <col min="8599" max="8599" width="9" style="341" customWidth="1"/>
    <col min="8600" max="8600" width="5.5" style="341" customWidth="1"/>
    <col min="8601" max="8636" width="9" style="341" customWidth="1"/>
    <col min="8637" max="8637" width="15.375" style="341" bestFit="1" customWidth="1"/>
    <col min="8638" max="8638" width="16.5" style="341" bestFit="1" customWidth="1"/>
    <col min="8639" max="8644" width="9" style="341" customWidth="1"/>
    <col min="8645" max="8651" width="6" style="341" customWidth="1"/>
    <col min="8652" max="8669" width="5.25" style="341" customWidth="1"/>
    <col min="8670" max="8672" width="6.625" style="341" customWidth="1"/>
    <col min="8673" max="8675" width="9" style="341" customWidth="1"/>
    <col min="8676" max="8676" width="10.75" style="341" customWidth="1"/>
    <col min="8677" max="8679" width="9" style="341" customWidth="1"/>
    <col min="8680" max="8680" width="10.25" style="341" bestFit="1" customWidth="1"/>
    <col min="8681" max="8683" width="9" style="341" customWidth="1"/>
    <col min="8684" max="8684" width="9.25" style="341" bestFit="1" customWidth="1"/>
    <col min="8685" max="8686" width="9" style="341" customWidth="1"/>
    <col min="8687" max="8687" width="9.125" style="341" bestFit="1" customWidth="1"/>
    <col min="8688" max="8688" width="9.5" style="341" bestFit="1" customWidth="1"/>
    <col min="8689" max="8690" width="5.375" style="341" customWidth="1"/>
    <col min="8691" max="8691" width="9.25" style="341" bestFit="1" customWidth="1"/>
    <col min="8692" max="8692" width="10.25" style="341" bestFit="1" customWidth="1"/>
    <col min="8693" max="8693" width="7.875" style="341" customWidth="1"/>
    <col min="8694" max="8696" width="5.5" style="341" customWidth="1"/>
    <col min="8697" max="8700" width="8.5" style="341" customWidth="1"/>
    <col min="8701" max="8701" width="12" style="341" customWidth="1"/>
    <col min="8702" max="8722" width="8.5" style="341" customWidth="1"/>
    <col min="8723" max="8724" width="6.75" style="341" customWidth="1"/>
    <col min="8725" max="8726" width="8.625" style="341" customWidth="1"/>
    <col min="8727" max="8729" width="6.75" style="341" customWidth="1"/>
    <col min="8730" max="8735" width="6.375" style="341" customWidth="1"/>
    <col min="8736" max="8736" width="9" style="341" customWidth="1"/>
    <col min="8737" max="8737" width="6.375" style="341" customWidth="1"/>
    <col min="8738" max="8744" width="6.25" style="341" customWidth="1"/>
    <col min="8745" max="8750" width="9" style="341" customWidth="1"/>
    <col min="8751" max="8754" width="6.375" style="341" customWidth="1"/>
    <col min="8755" max="8763" width="9" style="341" customWidth="1"/>
    <col min="8764" max="8821" width="3.625" style="341" customWidth="1"/>
    <col min="8822" max="8826" width="9" style="341" customWidth="1"/>
    <col min="8827" max="8836" width="8.25" style="341"/>
    <col min="8837" max="8837" width="14" style="341" customWidth="1"/>
    <col min="8838" max="8840" width="8.125" style="341" customWidth="1"/>
    <col min="8841" max="8846" width="6" style="341" customWidth="1"/>
    <col min="8847" max="8848" width="9" style="341" customWidth="1"/>
    <col min="8849" max="8849" width="16.375" style="341" customWidth="1"/>
    <col min="8850" max="8850" width="9" style="341" customWidth="1"/>
    <col min="8851" max="8852" width="6.875" style="341" customWidth="1"/>
    <col min="8853" max="8854" width="6.375" style="341" customWidth="1"/>
    <col min="8855" max="8855" width="9" style="341" customWidth="1"/>
    <col min="8856" max="8856" width="5.5" style="341" customWidth="1"/>
    <col min="8857" max="8892" width="9" style="341" customWidth="1"/>
    <col min="8893" max="8893" width="15.375" style="341" bestFit="1" customWidth="1"/>
    <col min="8894" max="8894" width="16.5" style="341" bestFit="1" customWidth="1"/>
    <col min="8895" max="8900" width="9" style="341" customWidth="1"/>
    <col min="8901" max="8907" width="6" style="341" customWidth="1"/>
    <col min="8908" max="8925" width="5.25" style="341" customWidth="1"/>
    <col min="8926" max="8928" width="6.625" style="341" customWidth="1"/>
    <col min="8929" max="8931" width="9" style="341" customWidth="1"/>
    <col min="8932" max="8932" width="10.75" style="341" customWidth="1"/>
    <col min="8933" max="8935" width="9" style="341" customWidth="1"/>
    <col min="8936" max="8936" width="10.25" style="341" bestFit="1" customWidth="1"/>
    <col min="8937" max="8939" width="9" style="341" customWidth="1"/>
    <col min="8940" max="8940" width="9.25" style="341" bestFit="1" customWidth="1"/>
    <col min="8941" max="8942" width="9" style="341" customWidth="1"/>
    <col min="8943" max="8943" width="9.125" style="341" bestFit="1" customWidth="1"/>
    <col min="8944" max="8944" width="9.5" style="341" bestFit="1" customWidth="1"/>
    <col min="8945" max="8946" width="5.375" style="341" customWidth="1"/>
    <col min="8947" max="8947" width="9.25" style="341" bestFit="1" customWidth="1"/>
    <col min="8948" max="8948" width="10.25" style="341" bestFit="1" customWidth="1"/>
    <col min="8949" max="8949" width="7.875" style="341" customWidth="1"/>
    <col min="8950" max="8952" width="5.5" style="341" customWidth="1"/>
    <col min="8953" max="8956" width="8.5" style="341" customWidth="1"/>
    <col min="8957" max="8957" width="12" style="341" customWidth="1"/>
    <col min="8958" max="8978" width="8.5" style="341" customWidth="1"/>
    <col min="8979" max="8980" width="6.75" style="341" customWidth="1"/>
    <col min="8981" max="8982" width="8.625" style="341" customWidth="1"/>
    <col min="8983" max="8985" width="6.75" style="341" customWidth="1"/>
    <col min="8986" max="8991" width="6.375" style="341" customWidth="1"/>
    <col min="8992" max="8992" width="9" style="341" customWidth="1"/>
    <col min="8993" max="8993" width="6.375" style="341" customWidth="1"/>
    <col min="8994" max="9000" width="6.25" style="341" customWidth="1"/>
    <col min="9001" max="9006" width="9" style="341" customWidth="1"/>
    <col min="9007" max="9010" width="6.375" style="341" customWidth="1"/>
    <col min="9011" max="9019" width="9" style="341" customWidth="1"/>
    <col min="9020" max="9077" width="3.625" style="341" customWidth="1"/>
    <col min="9078" max="9082" width="9" style="341" customWidth="1"/>
    <col min="9083" max="9092" width="8.25" style="341"/>
    <col min="9093" max="9093" width="14" style="341" customWidth="1"/>
    <col min="9094" max="9096" width="8.125" style="341" customWidth="1"/>
    <col min="9097" max="9102" width="6" style="341" customWidth="1"/>
    <col min="9103" max="9104" width="9" style="341" customWidth="1"/>
    <col min="9105" max="9105" width="16.375" style="341" customWidth="1"/>
    <col min="9106" max="9106" width="9" style="341" customWidth="1"/>
    <col min="9107" max="9108" width="6.875" style="341" customWidth="1"/>
    <col min="9109" max="9110" width="6.375" style="341" customWidth="1"/>
    <col min="9111" max="9111" width="9" style="341" customWidth="1"/>
    <col min="9112" max="9112" width="5.5" style="341" customWidth="1"/>
    <col min="9113" max="9148" width="9" style="341" customWidth="1"/>
    <col min="9149" max="9149" width="15.375" style="341" bestFit="1" customWidth="1"/>
    <col min="9150" max="9150" width="16.5" style="341" bestFit="1" customWidth="1"/>
    <col min="9151" max="9156" width="9" style="341" customWidth="1"/>
    <col min="9157" max="9163" width="6" style="341" customWidth="1"/>
    <col min="9164" max="9181" width="5.25" style="341" customWidth="1"/>
    <col min="9182" max="9184" width="6.625" style="341" customWidth="1"/>
    <col min="9185" max="9187" width="9" style="341" customWidth="1"/>
    <col min="9188" max="9188" width="10.75" style="341" customWidth="1"/>
    <col min="9189" max="9191" width="9" style="341" customWidth="1"/>
    <col min="9192" max="9192" width="10.25" style="341" bestFit="1" customWidth="1"/>
    <col min="9193" max="9195" width="9" style="341" customWidth="1"/>
    <col min="9196" max="9196" width="9.25" style="341" bestFit="1" customWidth="1"/>
    <col min="9197" max="9198" width="9" style="341" customWidth="1"/>
    <col min="9199" max="9199" width="9.125" style="341" bestFit="1" customWidth="1"/>
    <col min="9200" max="9200" width="9.5" style="341" bestFit="1" customWidth="1"/>
    <col min="9201" max="9202" width="5.375" style="341" customWidth="1"/>
    <col min="9203" max="9203" width="9.25" style="341" bestFit="1" customWidth="1"/>
    <col min="9204" max="9204" width="10.25" style="341" bestFit="1" customWidth="1"/>
    <col min="9205" max="9205" width="7.875" style="341" customWidth="1"/>
    <col min="9206" max="9208" width="5.5" style="341" customWidth="1"/>
    <col min="9209" max="9212" width="8.5" style="341" customWidth="1"/>
    <col min="9213" max="9213" width="12" style="341" customWidth="1"/>
    <col min="9214" max="9234" width="8.5" style="341" customWidth="1"/>
    <col min="9235" max="9236" width="6.75" style="341" customWidth="1"/>
    <col min="9237" max="9238" width="8.625" style="341" customWidth="1"/>
    <col min="9239" max="9241" width="6.75" style="341" customWidth="1"/>
    <col min="9242" max="9247" width="6.375" style="341" customWidth="1"/>
    <col min="9248" max="9248" width="9" style="341" customWidth="1"/>
    <col min="9249" max="9249" width="6.375" style="341" customWidth="1"/>
    <col min="9250" max="9256" width="6.25" style="341" customWidth="1"/>
    <col min="9257" max="9262" width="9" style="341" customWidth="1"/>
    <col min="9263" max="9266" width="6.375" style="341" customWidth="1"/>
    <col min="9267" max="9275" width="9" style="341" customWidth="1"/>
    <col min="9276" max="9333" width="3.625" style="341" customWidth="1"/>
    <col min="9334" max="9338" width="9" style="341" customWidth="1"/>
    <col min="9339" max="9348" width="8.25" style="341"/>
    <col min="9349" max="9349" width="14" style="341" customWidth="1"/>
    <col min="9350" max="9352" width="8.125" style="341" customWidth="1"/>
    <col min="9353" max="9358" width="6" style="341" customWidth="1"/>
    <col min="9359" max="9360" width="9" style="341" customWidth="1"/>
    <col min="9361" max="9361" width="16.375" style="341" customWidth="1"/>
    <col min="9362" max="9362" width="9" style="341" customWidth="1"/>
    <col min="9363" max="9364" width="6.875" style="341" customWidth="1"/>
    <col min="9365" max="9366" width="6.375" style="341" customWidth="1"/>
    <col min="9367" max="9367" width="9" style="341" customWidth="1"/>
    <col min="9368" max="9368" width="5.5" style="341" customWidth="1"/>
    <col min="9369" max="9404" width="9" style="341" customWidth="1"/>
    <col min="9405" max="9405" width="15.375" style="341" bestFit="1" customWidth="1"/>
    <col min="9406" max="9406" width="16.5" style="341" bestFit="1" customWidth="1"/>
    <col min="9407" max="9412" width="9" style="341" customWidth="1"/>
    <col min="9413" max="9419" width="6" style="341" customWidth="1"/>
    <col min="9420" max="9437" width="5.25" style="341" customWidth="1"/>
    <col min="9438" max="9440" width="6.625" style="341" customWidth="1"/>
    <col min="9441" max="9443" width="9" style="341" customWidth="1"/>
    <col min="9444" max="9444" width="10.75" style="341" customWidth="1"/>
    <col min="9445" max="9447" width="9" style="341" customWidth="1"/>
    <col min="9448" max="9448" width="10.25" style="341" bestFit="1" customWidth="1"/>
    <col min="9449" max="9451" width="9" style="341" customWidth="1"/>
    <col min="9452" max="9452" width="9.25" style="341" bestFit="1" customWidth="1"/>
    <col min="9453" max="9454" width="9" style="341" customWidth="1"/>
    <col min="9455" max="9455" width="9.125" style="341" bestFit="1" customWidth="1"/>
    <col min="9456" max="9456" width="9.5" style="341" bestFit="1" customWidth="1"/>
    <col min="9457" max="9458" width="5.375" style="341" customWidth="1"/>
    <col min="9459" max="9459" width="9.25" style="341" bestFit="1" customWidth="1"/>
    <col min="9460" max="9460" width="10.25" style="341" bestFit="1" customWidth="1"/>
    <col min="9461" max="9461" width="7.875" style="341" customWidth="1"/>
    <col min="9462" max="9464" width="5.5" style="341" customWidth="1"/>
    <col min="9465" max="9468" width="8.5" style="341" customWidth="1"/>
    <col min="9469" max="9469" width="12" style="341" customWidth="1"/>
    <col min="9470" max="9490" width="8.5" style="341" customWidth="1"/>
    <col min="9491" max="9492" width="6.75" style="341" customWidth="1"/>
    <col min="9493" max="9494" width="8.625" style="341" customWidth="1"/>
    <col min="9495" max="9497" width="6.75" style="341" customWidth="1"/>
    <col min="9498" max="9503" width="6.375" style="341" customWidth="1"/>
    <col min="9504" max="9504" width="9" style="341" customWidth="1"/>
    <col min="9505" max="9505" width="6.375" style="341" customWidth="1"/>
    <col min="9506" max="9512" width="6.25" style="341" customWidth="1"/>
    <col min="9513" max="9518" width="9" style="341" customWidth="1"/>
    <col min="9519" max="9522" width="6.375" style="341" customWidth="1"/>
    <col min="9523" max="9531" width="9" style="341" customWidth="1"/>
    <col min="9532" max="9589" width="3.625" style="341" customWidth="1"/>
    <col min="9590" max="9594" width="9" style="341" customWidth="1"/>
    <col min="9595" max="9604" width="8.25" style="341"/>
    <col min="9605" max="9605" width="14" style="341" customWidth="1"/>
    <col min="9606" max="9608" width="8.125" style="341" customWidth="1"/>
    <col min="9609" max="9614" width="6" style="341" customWidth="1"/>
    <col min="9615" max="9616" width="9" style="341" customWidth="1"/>
    <col min="9617" max="9617" width="16.375" style="341" customWidth="1"/>
    <col min="9618" max="9618" width="9" style="341" customWidth="1"/>
    <col min="9619" max="9620" width="6.875" style="341" customWidth="1"/>
    <col min="9621" max="9622" width="6.375" style="341" customWidth="1"/>
    <col min="9623" max="9623" width="9" style="341" customWidth="1"/>
    <col min="9624" max="9624" width="5.5" style="341" customWidth="1"/>
    <col min="9625" max="9660" width="9" style="341" customWidth="1"/>
    <col min="9661" max="9661" width="15.375" style="341" bestFit="1" customWidth="1"/>
    <col min="9662" max="9662" width="16.5" style="341" bestFit="1" customWidth="1"/>
    <col min="9663" max="9668" width="9" style="341" customWidth="1"/>
    <col min="9669" max="9675" width="6" style="341" customWidth="1"/>
    <col min="9676" max="9693" width="5.25" style="341" customWidth="1"/>
    <col min="9694" max="9696" width="6.625" style="341" customWidth="1"/>
    <col min="9697" max="9699" width="9" style="341" customWidth="1"/>
    <col min="9700" max="9700" width="10.75" style="341" customWidth="1"/>
    <col min="9701" max="9703" width="9" style="341" customWidth="1"/>
    <col min="9704" max="9704" width="10.25" style="341" bestFit="1" customWidth="1"/>
    <col min="9705" max="9707" width="9" style="341" customWidth="1"/>
    <col min="9708" max="9708" width="9.25" style="341" bestFit="1" customWidth="1"/>
    <col min="9709" max="9710" width="9" style="341" customWidth="1"/>
    <col min="9711" max="9711" width="9.125" style="341" bestFit="1" customWidth="1"/>
    <col min="9712" max="9712" width="9.5" style="341" bestFit="1" customWidth="1"/>
    <col min="9713" max="9714" width="5.375" style="341" customWidth="1"/>
    <col min="9715" max="9715" width="9.25" style="341" bestFit="1" customWidth="1"/>
    <col min="9716" max="9716" width="10.25" style="341" bestFit="1" customWidth="1"/>
    <col min="9717" max="9717" width="7.875" style="341" customWidth="1"/>
    <col min="9718" max="9720" width="5.5" style="341" customWidth="1"/>
    <col min="9721" max="9724" width="8.5" style="341" customWidth="1"/>
    <col min="9725" max="9725" width="12" style="341" customWidth="1"/>
    <col min="9726" max="9746" width="8.5" style="341" customWidth="1"/>
    <col min="9747" max="9748" width="6.75" style="341" customWidth="1"/>
    <col min="9749" max="9750" width="8.625" style="341" customWidth="1"/>
    <col min="9751" max="9753" width="6.75" style="341" customWidth="1"/>
    <col min="9754" max="9759" width="6.375" style="341" customWidth="1"/>
    <col min="9760" max="9760" width="9" style="341" customWidth="1"/>
    <col min="9761" max="9761" width="6.375" style="341" customWidth="1"/>
    <col min="9762" max="9768" width="6.25" style="341" customWidth="1"/>
    <col min="9769" max="9774" width="9" style="341" customWidth="1"/>
    <col min="9775" max="9778" width="6.375" style="341" customWidth="1"/>
    <col min="9779" max="9787" width="9" style="341" customWidth="1"/>
    <col min="9788" max="9845" width="3.625" style="341" customWidth="1"/>
    <col min="9846" max="9850" width="9" style="341" customWidth="1"/>
    <col min="9851" max="9860" width="8.25" style="341"/>
    <col min="9861" max="9861" width="14" style="341" customWidth="1"/>
    <col min="9862" max="9864" width="8.125" style="341" customWidth="1"/>
    <col min="9865" max="9870" width="6" style="341" customWidth="1"/>
    <col min="9871" max="9872" width="9" style="341" customWidth="1"/>
    <col min="9873" max="9873" width="16.375" style="341" customWidth="1"/>
    <col min="9874" max="9874" width="9" style="341" customWidth="1"/>
    <col min="9875" max="9876" width="6.875" style="341" customWidth="1"/>
    <col min="9877" max="9878" width="6.375" style="341" customWidth="1"/>
    <col min="9879" max="9879" width="9" style="341" customWidth="1"/>
    <col min="9880" max="9880" width="5.5" style="341" customWidth="1"/>
    <col min="9881" max="9916" width="9" style="341" customWidth="1"/>
    <col min="9917" max="9917" width="15.375" style="341" bestFit="1" customWidth="1"/>
    <col min="9918" max="9918" width="16.5" style="341" bestFit="1" customWidth="1"/>
    <col min="9919" max="9924" width="9" style="341" customWidth="1"/>
    <col min="9925" max="9931" width="6" style="341" customWidth="1"/>
    <col min="9932" max="9949" width="5.25" style="341" customWidth="1"/>
    <col min="9950" max="9952" width="6.625" style="341" customWidth="1"/>
    <col min="9953" max="9955" width="9" style="341" customWidth="1"/>
    <col min="9956" max="9956" width="10.75" style="341" customWidth="1"/>
    <col min="9957" max="9959" width="9" style="341" customWidth="1"/>
    <col min="9960" max="9960" width="10.25" style="341" bestFit="1" customWidth="1"/>
    <col min="9961" max="9963" width="9" style="341" customWidth="1"/>
    <col min="9964" max="9964" width="9.25" style="341" bestFit="1" customWidth="1"/>
    <col min="9965" max="9966" width="9" style="341" customWidth="1"/>
    <col min="9967" max="9967" width="9.125" style="341" bestFit="1" customWidth="1"/>
    <col min="9968" max="9968" width="9.5" style="341" bestFit="1" customWidth="1"/>
    <col min="9969" max="9970" width="5.375" style="341" customWidth="1"/>
    <col min="9971" max="9971" width="9.25" style="341" bestFit="1" customWidth="1"/>
    <col min="9972" max="9972" width="10.25" style="341" bestFit="1" customWidth="1"/>
    <col min="9973" max="9973" width="7.875" style="341" customWidth="1"/>
    <col min="9974" max="9976" width="5.5" style="341" customWidth="1"/>
    <col min="9977" max="9980" width="8.5" style="341" customWidth="1"/>
    <col min="9981" max="9981" width="12" style="341" customWidth="1"/>
    <col min="9982" max="10002" width="8.5" style="341" customWidth="1"/>
    <col min="10003" max="10004" width="6.75" style="341" customWidth="1"/>
    <col min="10005" max="10006" width="8.625" style="341" customWidth="1"/>
    <col min="10007" max="10009" width="6.75" style="341" customWidth="1"/>
    <col min="10010" max="10015" width="6.375" style="341" customWidth="1"/>
    <col min="10016" max="10016" width="9" style="341" customWidth="1"/>
    <col min="10017" max="10017" width="6.375" style="341" customWidth="1"/>
    <col min="10018" max="10024" width="6.25" style="341" customWidth="1"/>
    <col min="10025" max="10030" width="9" style="341" customWidth="1"/>
    <col min="10031" max="10034" width="6.375" style="341" customWidth="1"/>
    <col min="10035" max="10043" width="9" style="341" customWidth="1"/>
    <col min="10044" max="10101" width="3.625" style="341" customWidth="1"/>
    <col min="10102" max="10106" width="9" style="341" customWidth="1"/>
    <col min="10107" max="10116" width="8.25" style="341"/>
    <col min="10117" max="10117" width="14" style="341" customWidth="1"/>
    <col min="10118" max="10120" width="8.125" style="341" customWidth="1"/>
    <col min="10121" max="10126" width="6" style="341" customWidth="1"/>
    <col min="10127" max="10128" width="9" style="341" customWidth="1"/>
    <col min="10129" max="10129" width="16.375" style="341" customWidth="1"/>
    <col min="10130" max="10130" width="9" style="341" customWidth="1"/>
    <col min="10131" max="10132" width="6.875" style="341" customWidth="1"/>
    <col min="10133" max="10134" width="6.375" style="341" customWidth="1"/>
    <col min="10135" max="10135" width="9" style="341" customWidth="1"/>
    <col min="10136" max="10136" width="5.5" style="341" customWidth="1"/>
    <col min="10137" max="10172" width="9" style="341" customWidth="1"/>
    <col min="10173" max="10173" width="15.375" style="341" bestFit="1" customWidth="1"/>
    <col min="10174" max="10174" width="16.5" style="341" bestFit="1" customWidth="1"/>
    <col min="10175" max="10180" width="9" style="341" customWidth="1"/>
    <col min="10181" max="10187" width="6" style="341" customWidth="1"/>
    <col min="10188" max="10205" width="5.25" style="341" customWidth="1"/>
    <col min="10206" max="10208" width="6.625" style="341" customWidth="1"/>
    <col min="10209" max="10211" width="9" style="341" customWidth="1"/>
    <col min="10212" max="10212" width="10.75" style="341" customWidth="1"/>
    <col min="10213" max="10215" width="9" style="341" customWidth="1"/>
    <col min="10216" max="10216" width="10.25" style="341" bestFit="1" customWidth="1"/>
    <col min="10217" max="10219" width="9" style="341" customWidth="1"/>
    <col min="10220" max="10220" width="9.25" style="341" bestFit="1" customWidth="1"/>
    <col min="10221" max="10222" width="9" style="341" customWidth="1"/>
    <col min="10223" max="10223" width="9.125" style="341" bestFit="1" customWidth="1"/>
    <col min="10224" max="10224" width="9.5" style="341" bestFit="1" customWidth="1"/>
    <col min="10225" max="10226" width="5.375" style="341" customWidth="1"/>
    <col min="10227" max="10227" width="9.25" style="341" bestFit="1" customWidth="1"/>
    <col min="10228" max="10228" width="10.25" style="341" bestFit="1" customWidth="1"/>
    <col min="10229" max="10229" width="7.875" style="341" customWidth="1"/>
    <col min="10230" max="10232" width="5.5" style="341" customWidth="1"/>
    <col min="10233" max="10236" width="8.5" style="341" customWidth="1"/>
    <col min="10237" max="10237" width="12" style="341" customWidth="1"/>
    <col min="10238" max="10258" width="8.5" style="341" customWidth="1"/>
    <col min="10259" max="10260" width="6.75" style="341" customWidth="1"/>
    <col min="10261" max="10262" width="8.625" style="341" customWidth="1"/>
    <col min="10263" max="10265" width="6.75" style="341" customWidth="1"/>
    <col min="10266" max="10271" width="6.375" style="341" customWidth="1"/>
    <col min="10272" max="10272" width="9" style="341" customWidth="1"/>
    <col min="10273" max="10273" width="6.375" style="341" customWidth="1"/>
    <col min="10274" max="10280" width="6.25" style="341" customWidth="1"/>
    <col min="10281" max="10286" width="9" style="341" customWidth="1"/>
    <col min="10287" max="10290" width="6.375" style="341" customWidth="1"/>
    <col min="10291" max="10299" width="9" style="341" customWidth="1"/>
    <col min="10300" max="10357" width="3.625" style="341" customWidth="1"/>
    <col min="10358" max="10362" width="9" style="341" customWidth="1"/>
    <col min="10363" max="10372" width="8.25" style="341"/>
    <col min="10373" max="10373" width="14" style="341" customWidth="1"/>
    <col min="10374" max="10376" width="8.125" style="341" customWidth="1"/>
    <col min="10377" max="10382" width="6" style="341" customWidth="1"/>
    <col min="10383" max="10384" width="9" style="341" customWidth="1"/>
    <col min="10385" max="10385" width="16.375" style="341" customWidth="1"/>
    <col min="10386" max="10386" width="9" style="341" customWidth="1"/>
    <col min="10387" max="10388" width="6.875" style="341" customWidth="1"/>
    <col min="10389" max="10390" width="6.375" style="341" customWidth="1"/>
    <col min="10391" max="10391" width="9" style="341" customWidth="1"/>
    <col min="10392" max="10392" width="5.5" style="341" customWidth="1"/>
    <col min="10393" max="10428" width="9" style="341" customWidth="1"/>
    <col min="10429" max="10429" width="15.375" style="341" bestFit="1" customWidth="1"/>
    <col min="10430" max="10430" width="16.5" style="341" bestFit="1" customWidth="1"/>
    <col min="10431" max="10436" width="9" style="341" customWidth="1"/>
    <col min="10437" max="10443" width="6" style="341" customWidth="1"/>
    <col min="10444" max="10461" width="5.25" style="341" customWidth="1"/>
    <col min="10462" max="10464" width="6.625" style="341" customWidth="1"/>
    <col min="10465" max="10467" width="9" style="341" customWidth="1"/>
    <col min="10468" max="10468" width="10.75" style="341" customWidth="1"/>
    <col min="10469" max="10471" width="9" style="341" customWidth="1"/>
    <col min="10472" max="10472" width="10.25" style="341" bestFit="1" customWidth="1"/>
    <col min="10473" max="10475" width="9" style="341" customWidth="1"/>
    <col min="10476" max="10476" width="9.25" style="341" bestFit="1" customWidth="1"/>
    <col min="10477" max="10478" width="9" style="341" customWidth="1"/>
    <col min="10479" max="10479" width="9.125" style="341" bestFit="1" customWidth="1"/>
    <col min="10480" max="10480" width="9.5" style="341" bestFit="1" customWidth="1"/>
    <col min="10481" max="10482" width="5.375" style="341" customWidth="1"/>
    <col min="10483" max="10483" width="9.25" style="341" bestFit="1" customWidth="1"/>
    <col min="10484" max="10484" width="10.25" style="341" bestFit="1" customWidth="1"/>
    <col min="10485" max="10485" width="7.875" style="341" customWidth="1"/>
    <col min="10486" max="10488" width="5.5" style="341" customWidth="1"/>
    <col min="10489" max="10492" width="8.5" style="341" customWidth="1"/>
    <col min="10493" max="10493" width="12" style="341" customWidth="1"/>
    <col min="10494" max="10514" width="8.5" style="341" customWidth="1"/>
    <col min="10515" max="10516" width="6.75" style="341" customWidth="1"/>
    <col min="10517" max="10518" width="8.625" style="341" customWidth="1"/>
    <col min="10519" max="10521" width="6.75" style="341" customWidth="1"/>
    <col min="10522" max="10527" width="6.375" style="341" customWidth="1"/>
    <col min="10528" max="10528" width="9" style="341" customWidth="1"/>
    <col min="10529" max="10529" width="6.375" style="341" customWidth="1"/>
    <col min="10530" max="10536" width="6.25" style="341" customWidth="1"/>
    <col min="10537" max="10542" width="9" style="341" customWidth="1"/>
    <col min="10543" max="10546" width="6.375" style="341" customWidth="1"/>
    <col min="10547" max="10555" width="9" style="341" customWidth="1"/>
    <col min="10556" max="10613" width="3.625" style="341" customWidth="1"/>
    <col min="10614" max="10618" width="9" style="341" customWidth="1"/>
    <col min="10619" max="10628" width="8.25" style="341"/>
    <col min="10629" max="10629" width="14" style="341" customWidth="1"/>
    <col min="10630" max="10632" width="8.125" style="341" customWidth="1"/>
    <col min="10633" max="10638" width="6" style="341" customWidth="1"/>
    <col min="10639" max="10640" width="9" style="341" customWidth="1"/>
    <col min="10641" max="10641" width="16.375" style="341" customWidth="1"/>
    <col min="10642" max="10642" width="9" style="341" customWidth="1"/>
    <col min="10643" max="10644" width="6.875" style="341" customWidth="1"/>
    <col min="10645" max="10646" width="6.375" style="341" customWidth="1"/>
    <col min="10647" max="10647" width="9" style="341" customWidth="1"/>
    <col min="10648" max="10648" width="5.5" style="341" customWidth="1"/>
    <col min="10649" max="10684" width="9" style="341" customWidth="1"/>
    <col min="10685" max="10685" width="15.375" style="341" bestFit="1" customWidth="1"/>
    <col min="10686" max="10686" width="16.5" style="341" bestFit="1" customWidth="1"/>
    <col min="10687" max="10692" width="9" style="341" customWidth="1"/>
    <col min="10693" max="10699" width="6" style="341" customWidth="1"/>
    <col min="10700" max="10717" width="5.25" style="341" customWidth="1"/>
    <col min="10718" max="10720" width="6.625" style="341" customWidth="1"/>
    <col min="10721" max="10723" width="9" style="341" customWidth="1"/>
    <col min="10724" max="10724" width="10.75" style="341" customWidth="1"/>
    <col min="10725" max="10727" width="9" style="341" customWidth="1"/>
    <col min="10728" max="10728" width="10.25" style="341" bestFit="1" customWidth="1"/>
    <col min="10729" max="10731" width="9" style="341" customWidth="1"/>
    <col min="10732" max="10732" width="9.25" style="341" bestFit="1" customWidth="1"/>
    <col min="10733" max="10734" width="9" style="341" customWidth="1"/>
    <col min="10735" max="10735" width="9.125" style="341" bestFit="1" customWidth="1"/>
    <col min="10736" max="10736" width="9.5" style="341" bestFit="1" customWidth="1"/>
    <col min="10737" max="10738" width="5.375" style="341" customWidth="1"/>
    <col min="10739" max="10739" width="9.25" style="341" bestFit="1" customWidth="1"/>
    <col min="10740" max="10740" width="10.25" style="341" bestFit="1" customWidth="1"/>
    <col min="10741" max="10741" width="7.875" style="341" customWidth="1"/>
    <col min="10742" max="10744" width="5.5" style="341" customWidth="1"/>
    <col min="10745" max="10748" width="8.5" style="341" customWidth="1"/>
    <col min="10749" max="10749" width="12" style="341" customWidth="1"/>
    <col min="10750" max="10770" width="8.5" style="341" customWidth="1"/>
    <col min="10771" max="10772" width="6.75" style="341" customWidth="1"/>
    <col min="10773" max="10774" width="8.625" style="341" customWidth="1"/>
    <col min="10775" max="10777" width="6.75" style="341" customWidth="1"/>
    <col min="10778" max="10783" width="6.375" style="341" customWidth="1"/>
    <col min="10784" max="10784" width="9" style="341" customWidth="1"/>
    <col min="10785" max="10785" width="6.375" style="341" customWidth="1"/>
    <col min="10786" max="10792" width="6.25" style="341" customWidth="1"/>
    <col min="10793" max="10798" width="9" style="341" customWidth="1"/>
    <col min="10799" max="10802" width="6.375" style="341" customWidth="1"/>
    <col min="10803" max="10811" width="9" style="341" customWidth="1"/>
    <col min="10812" max="10869" width="3.625" style="341" customWidth="1"/>
    <col min="10870" max="10874" width="9" style="341" customWidth="1"/>
    <col min="10875" max="10884" width="8.25" style="341"/>
    <col min="10885" max="10885" width="14" style="341" customWidth="1"/>
    <col min="10886" max="10888" width="8.125" style="341" customWidth="1"/>
    <col min="10889" max="10894" width="6" style="341" customWidth="1"/>
    <col min="10895" max="10896" width="9" style="341" customWidth="1"/>
    <col min="10897" max="10897" width="16.375" style="341" customWidth="1"/>
    <col min="10898" max="10898" width="9" style="341" customWidth="1"/>
    <col min="10899" max="10900" width="6.875" style="341" customWidth="1"/>
    <col min="10901" max="10902" width="6.375" style="341" customWidth="1"/>
    <col min="10903" max="10903" width="9" style="341" customWidth="1"/>
    <col min="10904" max="10904" width="5.5" style="341" customWidth="1"/>
    <col min="10905" max="10940" width="9" style="341" customWidth="1"/>
    <col min="10941" max="10941" width="15.375" style="341" bestFit="1" customWidth="1"/>
    <col min="10942" max="10942" width="16.5" style="341" bestFit="1" customWidth="1"/>
    <col min="10943" max="10948" width="9" style="341" customWidth="1"/>
    <col min="10949" max="10955" width="6" style="341" customWidth="1"/>
    <col min="10956" max="10973" width="5.25" style="341" customWidth="1"/>
    <col min="10974" max="10976" width="6.625" style="341" customWidth="1"/>
    <col min="10977" max="10979" width="9" style="341" customWidth="1"/>
    <col min="10980" max="10980" width="10.75" style="341" customWidth="1"/>
    <col min="10981" max="10983" width="9" style="341" customWidth="1"/>
    <col min="10984" max="10984" width="10.25" style="341" bestFit="1" customWidth="1"/>
    <col min="10985" max="10987" width="9" style="341" customWidth="1"/>
    <col min="10988" max="10988" width="9.25" style="341" bestFit="1" customWidth="1"/>
    <col min="10989" max="10990" width="9" style="341" customWidth="1"/>
    <col min="10991" max="10991" width="9.125" style="341" bestFit="1" customWidth="1"/>
    <col min="10992" max="10992" width="9.5" style="341" bestFit="1" customWidth="1"/>
    <col min="10993" max="10994" width="5.375" style="341" customWidth="1"/>
    <col min="10995" max="10995" width="9.25" style="341" bestFit="1" customWidth="1"/>
    <col min="10996" max="10996" width="10.25" style="341" bestFit="1" customWidth="1"/>
    <col min="10997" max="10997" width="7.875" style="341" customWidth="1"/>
    <col min="10998" max="11000" width="5.5" style="341" customWidth="1"/>
    <col min="11001" max="11004" width="8.5" style="341" customWidth="1"/>
    <col min="11005" max="11005" width="12" style="341" customWidth="1"/>
    <col min="11006" max="11026" width="8.5" style="341" customWidth="1"/>
    <col min="11027" max="11028" width="6.75" style="341" customWidth="1"/>
    <col min="11029" max="11030" width="8.625" style="341" customWidth="1"/>
    <col min="11031" max="11033" width="6.75" style="341" customWidth="1"/>
    <col min="11034" max="11039" width="6.375" style="341" customWidth="1"/>
    <col min="11040" max="11040" width="9" style="341" customWidth="1"/>
    <col min="11041" max="11041" width="6.375" style="341" customWidth="1"/>
    <col min="11042" max="11048" width="6.25" style="341" customWidth="1"/>
    <col min="11049" max="11054" width="9" style="341" customWidth="1"/>
    <col min="11055" max="11058" width="6.375" style="341" customWidth="1"/>
    <col min="11059" max="11067" width="9" style="341" customWidth="1"/>
    <col min="11068" max="11125" width="3.625" style="341" customWidth="1"/>
    <col min="11126" max="11130" width="9" style="341" customWidth="1"/>
    <col min="11131" max="11140" width="8.25" style="341"/>
    <col min="11141" max="11141" width="14" style="341" customWidth="1"/>
    <col min="11142" max="11144" width="8.125" style="341" customWidth="1"/>
    <col min="11145" max="11150" width="6" style="341" customWidth="1"/>
    <col min="11151" max="11152" width="9" style="341" customWidth="1"/>
    <col min="11153" max="11153" width="16.375" style="341" customWidth="1"/>
    <col min="11154" max="11154" width="9" style="341" customWidth="1"/>
    <col min="11155" max="11156" width="6.875" style="341" customWidth="1"/>
    <col min="11157" max="11158" width="6.375" style="341" customWidth="1"/>
    <col min="11159" max="11159" width="9" style="341" customWidth="1"/>
    <col min="11160" max="11160" width="5.5" style="341" customWidth="1"/>
    <col min="11161" max="11196" width="9" style="341" customWidth="1"/>
    <col min="11197" max="11197" width="15.375" style="341" bestFit="1" customWidth="1"/>
    <col min="11198" max="11198" width="16.5" style="341" bestFit="1" customWidth="1"/>
    <col min="11199" max="11204" width="9" style="341" customWidth="1"/>
    <col min="11205" max="11211" width="6" style="341" customWidth="1"/>
    <col min="11212" max="11229" width="5.25" style="341" customWidth="1"/>
    <col min="11230" max="11232" width="6.625" style="341" customWidth="1"/>
    <col min="11233" max="11235" width="9" style="341" customWidth="1"/>
    <col min="11236" max="11236" width="10.75" style="341" customWidth="1"/>
    <col min="11237" max="11239" width="9" style="341" customWidth="1"/>
    <col min="11240" max="11240" width="10.25" style="341" bestFit="1" customWidth="1"/>
    <col min="11241" max="11243" width="9" style="341" customWidth="1"/>
    <col min="11244" max="11244" width="9.25" style="341" bestFit="1" customWidth="1"/>
    <col min="11245" max="11246" width="9" style="341" customWidth="1"/>
    <col min="11247" max="11247" width="9.125" style="341" bestFit="1" customWidth="1"/>
    <col min="11248" max="11248" width="9.5" style="341" bestFit="1" customWidth="1"/>
    <col min="11249" max="11250" width="5.375" style="341" customWidth="1"/>
    <col min="11251" max="11251" width="9.25" style="341" bestFit="1" customWidth="1"/>
    <col min="11252" max="11252" width="10.25" style="341" bestFit="1" customWidth="1"/>
    <col min="11253" max="11253" width="7.875" style="341" customWidth="1"/>
    <col min="11254" max="11256" width="5.5" style="341" customWidth="1"/>
    <col min="11257" max="11260" width="8.5" style="341" customWidth="1"/>
    <col min="11261" max="11261" width="12" style="341" customWidth="1"/>
    <col min="11262" max="11282" width="8.5" style="341" customWidth="1"/>
    <col min="11283" max="11284" width="6.75" style="341" customWidth="1"/>
    <col min="11285" max="11286" width="8.625" style="341" customWidth="1"/>
    <col min="11287" max="11289" width="6.75" style="341" customWidth="1"/>
    <col min="11290" max="11295" width="6.375" style="341" customWidth="1"/>
    <col min="11296" max="11296" width="9" style="341" customWidth="1"/>
    <col min="11297" max="11297" width="6.375" style="341" customWidth="1"/>
    <col min="11298" max="11304" width="6.25" style="341" customWidth="1"/>
    <col min="11305" max="11310" width="9" style="341" customWidth="1"/>
    <col min="11311" max="11314" width="6.375" style="341" customWidth="1"/>
    <col min="11315" max="11323" width="9" style="341" customWidth="1"/>
    <col min="11324" max="11381" width="3.625" style="341" customWidth="1"/>
    <col min="11382" max="11386" width="9" style="341" customWidth="1"/>
    <col min="11387" max="11396" width="8.25" style="341"/>
    <col min="11397" max="11397" width="14" style="341" customWidth="1"/>
    <col min="11398" max="11400" width="8.125" style="341" customWidth="1"/>
    <col min="11401" max="11406" width="6" style="341" customWidth="1"/>
    <col min="11407" max="11408" width="9" style="341" customWidth="1"/>
    <col min="11409" max="11409" width="16.375" style="341" customWidth="1"/>
    <col min="11410" max="11410" width="9" style="341" customWidth="1"/>
    <col min="11411" max="11412" width="6.875" style="341" customWidth="1"/>
    <col min="11413" max="11414" width="6.375" style="341" customWidth="1"/>
    <col min="11415" max="11415" width="9" style="341" customWidth="1"/>
    <col min="11416" max="11416" width="5.5" style="341" customWidth="1"/>
    <col min="11417" max="11452" width="9" style="341" customWidth="1"/>
    <col min="11453" max="11453" width="15.375" style="341" bestFit="1" customWidth="1"/>
    <col min="11454" max="11454" width="16.5" style="341" bestFit="1" customWidth="1"/>
    <col min="11455" max="11460" width="9" style="341" customWidth="1"/>
    <col min="11461" max="11467" width="6" style="341" customWidth="1"/>
    <col min="11468" max="11485" width="5.25" style="341" customWidth="1"/>
    <col min="11486" max="11488" width="6.625" style="341" customWidth="1"/>
    <col min="11489" max="11491" width="9" style="341" customWidth="1"/>
    <col min="11492" max="11492" width="10.75" style="341" customWidth="1"/>
    <col min="11493" max="11495" width="9" style="341" customWidth="1"/>
    <col min="11496" max="11496" width="10.25" style="341" bestFit="1" customWidth="1"/>
    <col min="11497" max="11499" width="9" style="341" customWidth="1"/>
    <col min="11500" max="11500" width="9.25" style="341" bestFit="1" customWidth="1"/>
    <col min="11501" max="11502" width="9" style="341" customWidth="1"/>
    <col min="11503" max="11503" width="9.125" style="341" bestFit="1" customWidth="1"/>
    <col min="11504" max="11504" width="9.5" style="341" bestFit="1" customWidth="1"/>
    <col min="11505" max="11506" width="5.375" style="341" customWidth="1"/>
    <col min="11507" max="11507" width="9.25" style="341" bestFit="1" customWidth="1"/>
    <col min="11508" max="11508" width="10.25" style="341" bestFit="1" customWidth="1"/>
    <col min="11509" max="11509" width="7.875" style="341" customWidth="1"/>
    <col min="11510" max="11512" width="5.5" style="341" customWidth="1"/>
    <col min="11513" max="11516" width="8.5" style="341" customWidth="1"/>
    <col min="11517" max="11517" width="12" style="341" customWidth="1"/>
    <col min="11518" max="11538" width="8.5" style="341" customWidth="1"/>
    <col min="11539" max="11540" width="6.75" style="341" customWidth="1"/>
    <col min="11541" max="11542" width="8.625" style="341" customWidth="1"/>
    <col min="11543" max="11545" width="6.75" style="341" customWidth="1"/>
    <col min="11546" max="11551" width="6.375" style="341" customWidth="1"/>
    <col min="11552" max="11552" width="9" style="341" customWidth="1"/>
    <col min="11553" max="11553" width="6.375" style="341" customWidth="1"/>
    <col min="11554" max="11560" width="6.25" style="341" customWidth="1"/>
    <col min="11561" max="11566" width="9" style="341" customWidth="1"/>
    <col min="11567" max="11570" width="6.375" style="341" customWidth="1"/>
    <col min="11571" max="11579" width="9" style="341" customWidth="1"/>
    <col min="11580" max="11637" width="3.625" style="341" customWidth="1"/>
    <col min="11638" max="11642" width="9" style="341" customWidth="1"/>
    <col min="11643" max="11652" width="8.25" style="341"/>
    <col min="11653" max="11653" width="14" style="341" customWidth="1"/>
    <col min="11654" max="11656" width="8.125" style="341" customWidth="1"/>
    <col min="11657" max="11662" width="6" style="341" customWidth="1"/>
    <col min="11663" max="11664" width="9" style="341" customWidth="1"/>
    <col min="11665" max="11665" width="16.375" style="341" customWidth="1"/>
    <col min="11666" max="11666" width="9" style="341" customWidth="1"/>
    <col min="11667" max="11668" width="6.875" style="341" customWidth="1"/>
    <col min="11669" max="11670" width="6.375" style="341" customWidth="1"/>
    <col min="11671" max="11671" width="9" style="341" customWidth="1"/>
    <col min="11672" max="11672" width="5.5" style="341" customWidth="1"/>
    <col min="11673" max="11708" width="9" style="341" customWidth="1"/>
    <col min="11709" max="11709" width="15.375" style="341" bestFit="1" customWidth="1"/>
    <col min="11710" max="11710" width="16.5" style="341" bestFit="1" customWidth="1"/>
    <col min="11711" max="11716" width="9" style="341" customWidth="1"/>
    <col min="11717" max="11723" width="6" style="341" customWidth="1"/>
    <col min="11724" max="11741" width="5.25" style="341" customWidth="1"/>
    <col min="11742" max="11744" width="6.625" style="341" customWidth="1"/>
    <col min="11745" max="11747" width="9" style="341" customWidth="1"/>
    <col min="11748" max="11748" width="10.75" style="341" customWidth="1"/>
    <col min="11749" max="11751" width="9" style="341" customWidth="1"/>
    <col min="11752" max="11752" width="10.25" style="341" bestFit="1" customWidth="1"/>
    <col min="11753" max="11755" width="9" style="341" customWidth="1"/>
    <col min="11756" max="11756" width="9.25" style="341" bestFit="1" customWidth="1"/>
    <col min="11757" max="11758" width="9" style="341" customWidth="1"/>
    <col min="11759" max="11759" width="9.125" style="341" bestFit="1" customWidth="1"/>
    <col min="11760" max="11760" width="9.5" style="341" bestFit="1" customWidth="1"/>
    <col min="11761" max="11762" width="5.375" style="341" customWidth="1"/>
    <col min="11763" max="11763" width="9.25" style="341" bestFit="1" customWidth="1"/>
    <col min="11764" max="11764" width="10.25" style="341" bestFit="1" customWidth="1"/>
    <col min="11765" max="11765" width="7.875" style="341" customWidth="1"/>
    <col min="11766" max="11768" width="5.5" style="341" customWidth="1"/>
    <col min="11769" max="11772" width="8.5" style="341" customWidth="1"/>
    <col min="11773" max="11773" width="12" style="341" customWidth="1"/>
    <col min="11774" max="11794" width="8.5" style="341" customWidth="1"/>
    <col min="11795" max="11796" width="6.75" style="341" customWidth="1"/>
    <col min="11797" max="11798" width="8.625" style="341" customWidth="1"/>
    <col min="11799" max="11801" width="6.75" style="341" customWidth="1"/>
    <col min="11802" max="11807" width="6.375" style="341" customWidth="1"/>
    <col min="11808" max="11808" width="9" style="341" customWidth="1"/>
    <col min="11809" max="11809" width="6.375" style="341" customWidth="1"/>
    <col min="11810" max="11816" width="6.25" style="341" customWidth="1"/>
    <col min="11817" max="11822" width="9" style="341" customWidth="1"/>
    <col min="11823" max="11826" width="6.375" style="341" customWidth="1"/>
    <col min="11827" max="11835" width="9" style="341" customWidth="1"/>
    <col min="11836" max="11893" width="3.625" style="341" customWidth="1"/>
    <col min="11894" max="11898" width="9" style="341" customWidth="1"/>
    <col min="11899" max="11908" width="8.25" style="341"/>
    <col min="11909" max="11909" width="14" style="341" customWidth="1"/>
    <col min="11910" max="11912" width="8.125" style="341" customWidth="1"/>
    <col min="11913" max="11918" width="6" style="341" customWidth="1"/>
    <col min="11919" max="11920" width="9" style="341" customWidth="1"/>
    <col min="11921" max="11921" width="16.375" style="341" customWidth="1"/>
    <col min="11922" max="11922" width="9" style="341" customWidth="1"/>
    <col min="11923" max="11924" width="6.875" style="341" customWidth="1"/>
    <col min="11925" max="11926" width="6.375" style="341" customWidth="1"/>
    <col min="11927" max="11927" width="9" style="341" customWidth="1"/>
    <col min="11928" max="11928" width="5.5" style="341" customWidth="1"/>
    <col min="11929" max="11964" width="9" style="341" customWidth="1"/>
    <col min="11965" max="11965" width="15.375" style="341" bestFit="1" customWidth="1"/>
    <col min="11966" max="11966" width="16.5" style="341" bestFit="1" customWidth="1"/>
    <col min="11967" max="11972" width="9" style="341" customWidth="1"/>
    <col min="11973" max="11979" width="6" style="341" customWidth="1"/>
    <col min="11980" max="11997" width="5.25" style="341" customWidth="1"/>
    <col min="11998" max="12000" width="6.625" style="341" customWidth="1"/>
    <col min="12001" max="12003" width="9" style="341" customWidth="1"/>
    <col min="12004" max="12004" width="10.75" style="341" customWidth="1"/>
    <col min="12005" max="12007" width="9" style="341" customWidth="1"/>
    <col min="12008" max="12008" width="10.25" style="341" bestFit="1" customWidth="1"/>
    <col min="12009" max="12011" width="9" style="341" customWidth="1"/>
    <col min="12012" max="12012" width="9.25" style="341" bestFit="1" customWidth="1"/>
    <col min="12013" max="12014" width="9" style="341" customWidth="1"/>
    <col min="12015" max="12015" width="9.125" style="341" bestFit="1" customWidth="1"/>
    <col min="12016" max="12016" width="9.5" style="341" bestFit="1" customWidth="1"/>
    <col min="12017" max="12018" width="5.375" style="341" customWidth="1"/>
    <col min="12019" max="12019" width="9.25" style="341" bestFit="1" customWidth="1"/>
    <col min="12020" max="12020" width="10.25" style="341" bestFit="1" customWidth="1"/>
    <col min="12021" max="12021" width="7.875" style="341" customWidth="1"/>
    <col min="12022" max="12024" width="5.5" style="341" customWidth="1"/>
    <col min="12025" max="12028" width="8.5" style="341" customWidth="1"/>
    <col min="12029" max="12029" width="12" style="341" customWidth="1"/>
    <col min="12030" max="12050" width="8.5" style="341" customWidth="1"/>
    <col min="12051" max="12052" width="6.75" style="341" customWidth="1"/>
    <col min="12053" max="12054" width="8.625" style="341" customWidth="1"/>
    <col min="12055" max="12057" width="6.75" style="341" customWidth="1"/>
    <col min="12058" max="12063" width="6.375" style="341" customWidth="1"/>
    <col min="12064" max="12064" width="9" style="341" customWidth="1"/>
    <col min="12065" max="12065" width="6.375" style="341" customWidth="1"/>
    <col min="12066" max="12072" width="6.25" style="341" customWidth="1"/>
    <col min="12073" max="12078" width="9" style="341" customWidth="1"/>
    <col min="12079" max="12082" width="6.375" style="341" customWidth="1"/>
    <col min="12083" max="12091" width="9" style="341" customWidth="1"/>
    <col min="12092" max="12149" width="3.625" style="341" customWidth="1"/>
    <col min="12150" max="12154" width="9" style="341" customWidth="1"/>
    <col min="12155" max="12164" width="8.25" style="341"/>
    <col min="12165" max="12165" width="14" style="341" customWidth="1"/>
    <col min="12166" max="12168" width="8.125" style="341" customWidth="1"/>
    <col min="12169" max="12174" width="6" style="341" customWidth="1"/>
    <col min="12175" max="12176" width="9" style="341" customWidth="1"/>
    <col min="12177" max="12177" width="16.375" style="341" customWidth="1"/>
    <col min="12178" max="12178" width="9" style="341" customWidth="1"/>
    <col min="12179" max="12180" width="6.875" style="341" customWidth="1"/>
    <col min="12181" max="12182" width="6.375" style="341" customWidth="1"/>
    <col min="12183" max="12183" width="9" style="341" customWidth="1"/>
    <col min="12184" max="12184" width="5.5" style="341" customWidth="1"/>
    <col min="12185" max="12220" width="9" style="341" customWidth="1"/>
    <col min="12221" max="12221" width="15.375" style="341" bestFit="1" customWidth="1"/>
    <col min="12222" max="12222" width="16.5" style="341" bestFit="1" customWidth="1"/>
    <col min="12223" max="12228" width="9" style="341" customWidth="1"/>
    <col min="12229" max="12235" width="6" style="341" customWidth="1"/>
    <col min="12236" max="12253" width="5.25" style="341" customWidth="1"/>
    <col min="12254" max="12256" width="6.625" style="341" customWidth="1"/>
    <col min="12257" max="12259" width="9" style="341" customWidth="1"/>
    <col min="12260" max="12260" width="10.75" style="341" customWidth="1"/>
    <col min="12261" max="12263" width="9" style="341" customWidth="1"/>
    <col min="12264" max="12264" width="10.25" style="341" bestFit="1" customWidth="1"/>
    <col min="12265" max="12267" width="9" style="341" customWidth="1"/>
    <col min="12268" max="12268" width="9.25" style="341" bestFit="1" customWidth="1"/>
    <col min="12269" max="12270" width="9" style="341" customWidth="1"/>
    <col min="12271" max="12271" width="9.125" style="341" bestFit="1" customWidth="1"/>
    <col min="12272" max="12272" width="9.5" style="341" bestFit="1" customWidth="1"/>
    <col min="12273" max="12274" width="5.375" style="341" customWidth="1"/>
    <col min="12275" max="12275" width="9.25" style="341" bestFit="1" customWidth="1"/>
    <col min="12276" max="12276" width="10.25" style="341" bestFit="1" customWidth="1"/>
    <col min="12277" max="12277" width="7.875" style="341" customWidth="1"/>
    <col min="12278" max="12280" width="5.5" style="341" customWidth="1"/>
    <col min="12281" max="12284" width="8.5" style="341" customWidth="1"/>
    <col min="12285" max="12285" width="12" style="341" customWidth="1"/>
    <col min="12286" max="12306" width="8.5" style="341" customWidth="1"/>
    <col min="12307" max="12308" width="6.75" style="341" customWidth="1"/>
    <col min="12309" max="12310" width="8.625" style="341" customWidth="1"/>
    <col min="12311" max="12313" width="6.75" style="341" customWidth="1"/>
    <col min="12314" max="12319" width="6.375" style="341" customWidth="1"/>
    <col min="12320" max="12320" width="9" style="341" customWidth="1"/>
    <col min="12321" max="12321" width="6.375" style="341" customWidth="1"/>
    <col min="12322" max="12328" width="6.25" style="341" customWidth="1"/>
    <col min="12329" max="12334" width="9" style="341" customWidth="1"/>
    <col min="12335" max="12338" width="6.375" style="341" customWidth="1"/>
    <col min="12339" max="12347" width="9" style="341" customWidth="1"/>
    <col min="12348" max="12405" width="3.625" style="341" customWidth="1"/>
    <col min="12406" max="12410" width="9" style="341" customWidth="1"/>
    <col min="12411" max="12420" width="8.25" style="341"/>
    <col min="12421" max="12421" width="14" style="341" customWidth="1"/>
    <col min="12422" max="12424" width="8.125" style="341" customWidth="1"/>
    <col min="12425" max="12430" width="6" style="341" customWidth="1"/>
    <col min="12431" max="12432" width="9" style="341" customWidth="1"/>
    <col min="12433" max="12433" width="16.375" style="341" customWidth="1"/>
    <col min="12434" max="12434" width="9" style="341" customWidth="1"/>
    <col min="12435" max="12436" width="6.875" style="341" customWidth="1"/>
    <col min="12437" max="12438" width="6.375" style="341" customWidth="1"/>
    <col min="12439" max="12439" width="9" style="341" customWidth="1"/>
    <col min="12440" max="12440" width="5.5" style="341" customWidth="1"/>
    <col min="12441" max="12476" width="9" style="341" customWidth="1"/>
    <col min="12477" max="12477" width="15.375" style="341" bestFit="1" customWidth="1"/>
    <col min="12478" max="12478" width="16.5" style="341" bestFit="1" customWidth="1"/>
    <col min="12479" max="12484" width="9" style="341" customWidth="1"/>
    <col min="12485" max="12491" width="6" style="341" customWidth="1"/>
    <col min="12492" max="12509" width="5.25" style="341" customWidth="1"/>
    <col min="12510" max="12512" width="6.625" style="341" customWidth="1"/>
    <col min="12513" max="12515" width="9" style="341" customWidth="1"/>
    <col min="12516" max="12516" width="10.75" style="341" customWidth="1"/>
    <col min="12517" max="12519" width="9" style="341" customWidth="1"/>
    <col min="12520" max="12520" width="10.25" style="341" bestFit="1" customWidth="1"/>
    <col min="12521" max="12523" width="9" style="341" customWidth="1"/>
    <col min="12524" max="12524" width="9.25" style="341" bestFit="1" customWidth="1"/>
    <col min="12525" max="12526" width="9" style="341" customWidth="1"/>
    <col min="12527" max="12527" width="9.125" style="341" bestFit="1" customWidth="1"/>
    <col min="12528" max="12528" width="9.5" style="341" bestFit="1" customWidth="1"/>
    <col min="12529" max="12530" width="5.375" style="341" customWidth="1"/>
    <col min="12531" max="12531" width="9.25" style="341" bestFit="1" customWidth="1"/>
    <col min="12532" max="12532" width="10.25" style="341" bestFit="1" customWidth="1"/>
    <col min="12533" max="12533" width="7.875" style="341" customWidth="1"/>
    <col min="12534" max="12536" width="5.5" style="341" customWidth="1"/>
    <col min="12537" max="12540" width="8.5" style="341" customWidth="1"/>
    <col min="12541" max="12541" width="12" style="341" customWidth="1"/>
    <col min="12542" max="12562" width="8.5" style="341" customWidth="1"/>
    <col min="12563" max="12564" width="6.75" style="341" customWidth="1"/>
    <col min="12565" max="12566" width="8.625" style="341" customWidth="1"/>
    <col min="12567" max="12569" width="6.75" style="341" customWidth="1"/>
    <col min="12570" max="12575" width="6.375" style="341" customWidth="1"/>
    <col min="12576" max="12576" width="9" style="341" customWidth="1"/>
    <col min="12577" max="12577" width="6.375" style="341" customWidth="1"/>
    <col min="12578" max="12584" width="6.25" style="341" customWidth="1"/>
    <col min="12585" max="12590" width="9" style="341" customWidth="1"/>
    <col min="12591" max="12594" width="6.375" style="341" customWidth="1"/>
    <col min="12595" max="12603" width="9" style="341" customWidth="1"/>
    <col min="12604" max="12661" width="3.625" style="341" customWidth="1"/>
    <col min="12662" max="12666" width="9" style="341" customWidth="1"/>
    <col min="12667" max="12676" width="8.25" style="341"/>
    <col min="12677" max="12677" width="14" style="341" customWidth="1"/>
    <col min="12678" max="12680" width="8.125" style="341" customWidth="1"/>
    <col min="12681" max="12686" width="6" style="341" customWidth="1"/>
    <col min="12687" max="12688" width="9" style="341" customWidth="1"/>
    <col min="12689" max="12689" width="16.375" style="341" customWidth="1"/>
    <col min="12690" max="12690" width="9" style="341" customWidth="1"/>
    <col min="12691" max="12692" width="6.875" style="341" customWidth="1"/>
    <col min="12693" max="12694" width="6.375" style="341" customWidth="1"/>
    <col min="12695" max="12695" width="9" style="341" customWidth="1"/>
    <col min="12696" max="12696" width="5.5" style="341" customWidth="1"/>
    <col min="12697" max="12732" width="9" style="341" customWidth="1"/>
    <col min="12733" max="12733" width="15.375" style="341" bestFit="1" customWidth="1"/>
    <col min="12734" max="12734" width="16.5" style="341" bestFit="1" customWidth="1"/>
    <col min="12735" max="12740" width="9" style="341" customWidth="1"/>
    <col min="12741" max="12747" width="6" style="341" customWidth="1"/>
    <col min="12748" max="12765" width="5.25" style="341" customWidth="1"/>
    <col min="12766" max="12768" width="6.625" style="341" customWidth="1"/>
    <col min="12769" max="12771" width="9" style="341" customWidth="1"/>
    <col min="12772" max="12772" width="10.75" style="341" customWidth="1"/>
    <col min="12773" max="12775" width="9" style="341" customWidth="1"/>
    <col min="12776" max="12776" width="10.25" style="341" bestFit="1" customWidth="1"/>
    <col min="12777" max="12779" width="9" style="341" customWidth="1"/>
    <col min="12780" max="12780" width="9.25" style="341" bestFit="1" customWidth="1"/>
    <col min="12781" max="12782" width="9" style="341" customWidth="1"/>
    <col min="12783" max="12783" width="9.125" style="341" bestFit="1" customWidth="1"/>
    <col min="12784" max="12784" width="9.5" style="341" bestFit="1" customWidth="1"/>
    <col min="12785" max="12786" width="5.375" style="341" customWidth="1"/>
    <col min="12787" max="12787" width="9.25" style="341" bestFit="1" customWidth="1"/>
    <col min="12788" max="12788" width="10.25" style="341" bestFit="1" customWidth="1"/>
    <col min="12789" max="12789" width="7.875" style="341" customWidth="1"/>
    <col min="12790" max="12792" width="5.5" style="341" customWidth="1"/>
    <col min="12793" max="12796" width="8.5" style="341" customWidth="1"/>
    <col min="12797" max="12797" width="12" style="341" customWidth="1"/>
    <col min="12798" max="12818" width="8.5" style="341" customWidth="1"/>
    <col min="12819" max="12820" width="6.75" style="341" customWidth="1"/>
    <col min="12821" max="12822" width="8.625" style="341" customWidth="1"/>
    <col min="12823" max="12825" width="6.75" style="341" customWidth="1"/>
    <col min="12826" max="12831" width="6.375" style="341" customWidth="1"/>
    <col min="12832" max="12832" width="9" style="341" customWidth="1"/>
    <col min="12833" max="12833" width="6.375" style="341" customWidth="1"/>
    <col min="12834" max="12840" width="6.25" style="341" customWidth="1"/>
    <col min="12841" max="12846" width="9" style="341" customWidth="1"/>
    <col min="12847" max="12850" width="6.375" style="341" customWidth="1"/>
    <col min="12851" max="12859" width="9" style="341" customWidth="1"/>
    <col min="12860" max="12917" width="3.625" style="341" customWidth="1"/>
    <col min="12918" max="12922" width="9" style="341" customWidth="1"/>
    <col min="12923" max="12932" width="8.25" style="341"/>
    <col min="12933" max="12933" width="14" style="341" customWidth="1"/>
    <col min="12934" max="12936" width="8.125" style="341" customWidth="1"/>
    <col min="12937" max="12942" width="6" style="341" customWidth="1"/>
    <col min="12943" max="12944" width="9" style="341" customWidth="1"/>
    <col min="12945" max="12945" width="16.375" style="341" customWidth="1"/>
    <col min="12946" max="12946" width="9" style="341" customWidth="1"/>
    <col min="12947" max="12948" width="6.875" style="341" customWidth="1"/>
    <col min="12949" max="12950" width="6.375" style="341" customWidth="1"/>
    <col min="12951" max="12951" width="9" style="341" customWidth="1"/>
    <col min="12952" max="12952" width="5.5" style="341" customWidth="1"/>
    <col min="12953" max="12988" width="9" style="341" customWidth="1"/>
    <col min="12989" max="12989" width="15.375" style="341" bestFit="1" customWidth="1"/>
    <col min="12990" max="12990" width="16.5" style="341" bestFit="1" customWidth="1"/>
    <col min="12991" max="12996" width="9" style="341" customWidth="1"/>
    <col min="12997" max="13003" width="6" style="341" customWidth="1"/>
    <col min="13004" max="13021" width="5.25" style="341" customWidth="1"/>
    <col min="13022" max="13024" width="6.625" style="341" customWidth="1"/>
    <col min="13025" max="13027" width="9" style="341" customWidth="1"/>
    <col min="13028" max="13028" width="10.75" style="341" customWidth="1"/>
    <col min="13029" max="13031" width="9" style="341" customWidth="1"/>
    <col min="13032" max="13032" width="10.25" style="341" bestFit="1" customWidth="1"/>
    <col min="13033" max="13035" width="9" style="341" customWidth="1"/>
    <col min="13036" max="13036" width="9.25" style="341" bestFit="1" customWidth="1"/>
    <col min="13037" max="13038" width="9" style="341" customWidth="1"/>
    <col min="13039" max="13039" width="9.125" style="341" bestFit="1" customWidth="1"/>
    <col min="13040" max="13040" width="9.5" style="341" bestFit="1" customWidth="1"/>
    <col min="13041" max="13042" width="5.375" style="341" customWidth="1"/>
    <col min="13043" max="13043" width="9.25" style="341" bestFit="1" customWidth="1"/>
    <col min="13044" max="13044" width="10.25" style="341" bestFit="1" customWidth="1"/>
    <col min="13045" max="13045" width="7.875" style="341" customWidth="1"/>
    <col min="13046" max="13048" width="5.5" style="341" customWidth="1"/>
    <col min="13049" max="13052" width="8.5" style="341" customWidth="1"/>
    <col min="13053" max="13053" width="12" style="341" customWidth="1"/>
    <col min="13054" max="13074" width="8.5" style="341" customWidth="1"/>
    <col min="13075" max="13076" width="6.75" style="341" customWidth="1"/>
    <col min="13077" max="13078" width="8.625" style="341" customWidth="1"/>
    <col min="13079" max="13081" width="6.75" style="341" customWidth="1"/>
    <col min="13082" max="13087" width="6.375" style="341" customWidth="1"/>
    <col min="13088" max="13088" width="9" style="341" customWidth="1"/>
    <col min="13089" max="13089" width="6.375" style="341" customWidth="1"/>
    <col min="13090" max="13096" width="6.25" style="341" customWidth="1"/>
    <col min="13097" max="13102" width="9" style="341" customWidth="1"/>
    <col min="13103" max="13106" width="6.375" style="341" customWidth="1"/>
    <col min="13107" max="13115" width="9" style="341" customWidth="1"/>
    <col min="13116" max="13173" width="3.625" style="341" customWidth="1"/>
    <col min="13174" max="13178" width="9" style="341" customWidth="1"/>
    <col min="13179" max="13188" width="8.25" style="341"/>
    <col min="13189" max="13189" width="14" style="341" customWidth="1"/>
    <col min="13190" max="13192" width="8.125" style="341" customWidth="1"/>
    <col min="13193" max="13198" width="6" style="341" customWidth="1"/>
    <col min="13199" max="13200" width="9" style="341" customWidth="1"/>
    <col min="13201" max="13201" width="16.375" style="341" customWidth="1"/>
    <col min="13202" max="13202" width="9" style="341" customWidth="1"/>
    <col min="13203" max="13204" width="6.875" style="341" customWidth="1"/>
    <col min="13205" max="13206" width="6.375" style="341" customWidth="1"/>
    <col min="13207" max="13207" width="9" style="341" customWidth="1"/>
    <col min="13208" max="13208" width="5.5" style="341" customWidth="1"/>
    <col min="13209" max="13244" width="9" style="341" customWidth="1"/>
    <col min="13245" max="13245" width="15.375" style="341" bestFit="1" customWidth="1"/>
    <col min="13246" max="13246" width="16.5" style="341" bestFit="1" customWidth="1"/>
    <col min="13247" max="13252" width="9" style="341" customWidth="1"/>
    <col min="13253" max="13259" width="6" style="341" customWidth="1"/>
    <col min="13260" max="13277" width="5.25" style="341" customWidth="1"/>
    <col min="13278" max="13280" width="6.625" style="341" customWidth="1"/>
    <col min="13281" max="13283" width="9" style="341" customWidth="1"/>
    <col min="13284" max="13284" width="10.75" style="341" customWidth="1"/>
    <col min="13285" max="13287" width="9" style="341" customWidth="1"/>
    <col min="13288" max="13288" width="10.25" style="341" bestFit="1" customWidth="1"/>
    <col min="13289" max="13291" width="9" style="341" customWidth="1"/>
    <col min="13292" max="13292" width="9.25" style="341" bestFit="1" customWidth="1"/>
    <col min="13293" max="13294" width="9" style="341" customWidth="1"/>
    <col min="13295" max="13295" width="9.125" style="341" bestFit="1" customWidth="1"/>
    <col min="13296" max="13296" width="9.5" style="341" bestFit="1" customWidth="1"/>
    <col min="13297" max="13298" width="5.375" style="341" customWidth="1"/>
    <col min="13299" max="13299" width="9.25" style="341" bestFit="1" customWidth="1"/>
    <col min="13300" max="13300" width="10.25" style="341" bestFit="1" customWidth="1"/>
    <col min="13301" max="13301" width="7.875" style="341" customWidth="1"/>
    <col min="13302" max="13304" width="5.5" style="341" customWidth="1"/>
    <col min="13305" max="13308" width="8.5" style="341" customWidth="1"/>
    <col min="13309" max="13309" width="12" style="341" customWidth="1"/>
    <col min="13310" max="13330" width="8.5" style="341" customWidth="1"/>
    <col min="13331" max="13332" width="6.75" style="341" customWidth="1"/>
    <col min="13333" max="13334" width="8.625" style="341" customWidth="1"/>
    <col min="13335" max="13337" width="6.75" style="341" customWidth="1"/>
    <col min="13338" max="13343" width="6.375" style="341" customWidth="1"/>
    <col min="13344" max="13344" width="9" style="341" customWidth="1"/>
    <col min="13345" max="13345" width="6.375" style="341" customWidth="1"/>
    <col min="13346" max="13352" width="6.25" style="341" customWidth="1"/>
    <col min="13353" max="13358" width="9" style="341" customWidth="1"/>
    <col min="13359" max="13362" width="6.375" style="341" customWidth="1"/>
    <col min="13363" max="13371" width="9" style="341" customWidth="1"/>
    <col min="13372" max="13429" width="3.625" style="341" customWidth="1"/>
    <col min="13430" max="13434" width="9" style="341" customWidth="1"/>
    <col min="13435" max="13444" width="8.25" style="341"/>
    <col min="13445" max="13445" width="14" style="341" customWidth="1"/>
    <col min="13446" max="13448" width="8.125" style="341" customWidth="1"/>
    <col min="13449" max="13454" width="6" style="341" customWidth="1"/>
    <col min="13455" max="13456" width="9" style="341" customWidth="1"/>
    <col min="13457" max="13457" width="16.375" style="341" customWidth="1"/>
    <col min="13458" max="13458" width="9" style="341" customWidth="1"/>
    <col min="13459" max="13460" width="6.875" style="341" customWidth="1"/>
    <col min="13461" max="13462" width="6.375" style="341" customWidth="1"/>
    <col min="13463" max="13463" width="9" style="341" customWidth="1"/>
    <col min="13464" max="13464" width="5.5" style="341" customWidth="1"/>
    <col min="13465" max="13500" width="9" style="341" customWidth="1"/>
    <col min="13501" max="13501" width="15.375" style="341" bestFit="1" customWidth="1"/>
    <col min="13502" max="13502" width="16.5" style="341" bestFit="1" customWidth="1"/>
    <col min="13503" max="13508" width="9" style="341" customWidth="1"/>
    <col min="13509" max="13515" width="6" style="341" customWidth="1"/>
    <col min="13516" max="13533" width="5.25" style="341" customWidth="1"/>
    <col min="13534" max="13536" width="6.625" style="341" customWidth="1"/>
    <col min="13537" max="13539" width="9" style="341" customWidth="1"/>
    <col min="13540" max="13540" width="10.75" style="341" customWidth="1"/>
    <col min="13541" max="13543" width="9" style="341" customWidth="1"/>
    <col min="13544" max="13544" width="10.25" style="341" bestFit="1" customWidth="1"/>
    <col min="13545" max="13547" width="9" style="341" customWidth="1"/>
    <col min="13548" max="13548" width="9.25" style="341" bestFit="1" customWidth="1"/>
    <col min="13549" max="13550" width="9" style="341" customWidth="1"/>
    <col min="13551" max="13551" width="9.125" style="341" bestFit="1" customWidth="1"/>
    <col min="13552" max="13552" width="9.5" style="341" bestFit="1" customWidth="1"/>
    <col min="13553" max="13554" width="5.375" style="341" customWidth="1"/>
    <col min="13555" max="13555" width="9.25" style="341" bestFit="1" customWidth="1"/>
    <col min="13556" max="13556" width="10.25" style="341" bestFit="1" customWidth="1"/>
    <col min="13557" max="13557" width="7.875" style="341" customWidth="1"/>
    <col min="13558" max="13560" width="5.5" style="341" customWidth="1"/>
    <col min="13561" max="13564" width="8.5" style="341" customWidth="1"/>
    <col min="13565" max="13565" width="12" style="341" customWidth="1"/>
    <col min="13566" max="13586" width="8.5" style="341" customWidth="1"/>
    <col min="13587" max="13588" width="6.75" style="341" customWidth="1"/>
    <col min="13589" max="13590" width="8.625" style="341" customWidth="1"/>
    <col min="13591" max="13593" width="6.75" style="341" customWidth="1"/>
    <col min="13594" max="13599" width="6.375" style="341" customWidth="1"/>
    <col min="13600" max="13600" width="9" style="341" customWidth="1"/>
    <col min="13601" max="13601" width="6.375" style="341" customWidth="1"/>
    <col min="13602" max="13608" width="6.25" style="341" customWidth="1"/>
    <col min="13609" max="13614" width="9" style="341" customWidth="1"/>
    <col min="13615" max="13618" width="6.375" style="341" customWidth="1"/>
    <col min="13619" max="13627" width="9" style="341" customWidth="1"/>
    <col min="13628" max="13685" width="3.625" style="341" customWidth="1"/>
    <col min="13686" max="13690" width="9" style="341" customWidth="1"/>
    <col min="13691" max="13700" width="8.25" style="341"/>
    <col min="13701" max="13701" width="14" style="341" customWidth="1"/>
    <col min="13702" max="13704" width="8.125" style="341" customWidth="1"/>
    <col min="13705" max="13710" width="6" style="341" customWidth="1"/>
    <col min="13711" max="13712" width="9" style="341" customWidth="1"/>
    <col min="13713" max="13713" width="16.375" style="341" customWidth="1"/>
    <col min="13714" max="13714" width="9" style="341" customWidth="1"/>
    <col min="13715" max="13716" width="6.875" style="341" customWidth="1"/>
    <col min="13717" max="13718" width="6.375" style="341" customWidth="1"/>
    <col min="13719" max="13719" width="9" style="341" customWidth="1"/>
    <col min="13720" max="13720" width="5.5" style="341" customWidth="1"/>
    <col min="13721" max="13756" width="9" style="341" customWidth="1"/>
    <col min="13757" max="13757" width="15.375" style="341" bestFit="1" customWidth="1"/>
    <col min="13758" max="13758" width="16.5" style="341" bestFit="1" customWidth="1"/>
    <col min="13759" max="13764" width="9" style="341" customWidth="1"/>
    <col min="13765" max="13771" width="6" style="341" customWidth="1"/>
    <col min="13772" max="13789" width="5.25" style="341" customWidth="1"/>
    <col min="13790" max="13792" width="6.625" style="341" customWidth="1"/>
    <col min="13793" max="13795" width="9" style="341" customWidth="1"/>
    <col min="13796" max="13796" width="10.75" style="341" customWidth="1"/>
    <col min="13797" max="13799" width="9" style="341" customWidth="1"/>
    <col min="13800" max="13800" width="10.25" style="341" bestFit="1" customWidth="1"/>
    <col min="13801" max="13803" width="9" style="341" customWidth="1"/>
    <col min="13804" max="13804" width="9.25" style="341" bestFit="1" customWidth="1"/>
    <col min="13805" max="13806" width="9" style="341" customWidth="1"/>
    <col min="13807" max="13807" width="9.125" style="341" bestFit="1" customWidth="1"/>
    <col min="13808" max="13808" width="9.5" style="341" bestFit="1" customWidth="1"/>
    <col min="13809" max="13810" width="5.375" style="341" customWidth="1"/>
    <col min="13811" max="13811" width="9.25" style="341" bestFit="1" customWidth="1"/>
    <col min="13812" max="13812" width="10.25" style="341" bestFit="1" customWidth="1"/>
    <col min="13813" max="13813" width="7.875" style="341" customWidth="1"/>
    <col min="13814" max="13816" width="5.5" style="341" customWidth="1"/>
    <col min="13817" max="13820" width="8.5" style="341" customWidth="1"/>
    <col min="13821" max="13821" width="12" style="341" customWidth="1"/>
    <col min="13822" max="13842" width="8.5" style="341" customWidth="1"/>
    <col min="13843" max="13844" width="6.75" style="341" customWidth="1"/>
    <col min="13845" max="13846" width="8.625" style="341" customWidth="1"/>
    <col min="13847" max="13849" width="6.75" style="341" customWidth="1"/>
    <col min="13850" max="13855" width="6.375" style="341" customWidth="1"/>
    <col min="13856" max="13856" width="9" style="341" customWidth="1"/>
    <col min="13857" max="13857" width="6.375" style="341" customWidth="1"/>
    <col min="13858" max="13864" width="6.25" style="341" customWidth="1"/>
    <col min="13865" max="13870" width="9" style="341" customWidth="1"/>
    <col min="13871" max="13874" width="6.375" style="341" customWidth="1"/>
    <col min="13875" max="13883" width="9" style="341" customWidth="1"/>
    <col min="13884" max="13941" width="3.625" style="341" customWidth="1"/>
    <col min="13942" max="13946" width="9" style="341" customWidth="1"/>
    <col min="13947" max="13956" width="8.25" style="341"/>
    <col min="13957" max="13957" width="14" style="341" customWidth="1"/>
    <col min="13958" max="13960" width="8.125" style="341" customWidth="1"/>
    <col min="13961" max="13966" width="6" style="341" customWidth="1"/>
    <col min="13967" max="13968" width="9" style="341" customWidth="1"/>
    <col min="13969" max="13969" width="16.375" style="341" customWidth="1"/>
    <col min="13970" max="13970" width="9" style="341" customWidth="1"/>
    <col min="13971" max="13972" width="6.875" style="341" customWidth="1"/>
    <col min="13973" max="13974" width="6.375" style="341" customWidth="1"/>
    <col min="13975" max="13975" width="9" style="341" customWidth="1"/>
    <col min="13976" max="13976" width="5.5" style="341" customWidth="1"/>
    <col min="13977" max="14012" width="9" style="341" customWidth="1"/>
    <col min="14013" max="14013" width="15.375" style="341" bestFit="1" customWidth="1"/>
    <col min="14014" max="14014" width="16.5" style="341" bestFit="1" customWidth="1"/>
    <col min="14015" max="14020" width="9" style="341" customWidth="1"/>
    <col min="14021" max="14027" width="6" style="341" customWidth="1"/>
    <col min="14028" max="14045" width="5.25" style="341" customWidth="1"/>
    <col min="14046" max="14048" width="6.625" style="341" customWidth="1"/>
    <col min="14049" max="14051" width="9" style="341" customWidth="1"/>
    <col min="14052" max="14052" width="10.75" style="341" customWidth="1"/>
    <col min="14053" max="14055" width="9" style="341" customWidth="1"/>
    <col min="14056" max="14056" width="10.25" style="341" bestFit="1" customWidth="1"/>
    <col min="14057" max="14059" width="9" style="341" customWidth="1"/>
    <col min="14060" max="14060" width="9.25" style="341" bestFit="1" customWidth="1"/>
    <col min="14061" max="14062" width="9" style="341" customWidth="1"/>
    <col min="14063" max="14063" width="9.125" style="341" bestFit="1" customWidth="1"/>
    <col min="14064" max="14064" width="9.5" style="341" bestFit="1" customWidth="1"/>
    <col min="14065" max="14066" width="5.375" style="341" customWidth="1"/>
    <col min="14067" max="14067" width="9.25" style="341" bestFit="1" customWidth="1"/>
    <col min="14068" max="14068" width="10.25" style="341" bestFit="1" customWidth="1"/>
    <col min="14069" max="14069" width="7.875" style="341" customWidth="1"/>
    <col min="14070" max="14072" width="5.5" style="341" customWidth="1"/>
    <col min="14073" max="14076" width="8.5" style="341" customWidth="1"/>
    <col min="14077" max="14077" width="12" style="341" customWidth="1"/>
    <col min="14078" max="14098" width="8.5" style="341" customWidth="1"/>
    <col min="14099" max="14100" width="6.75" style="341" customWidth="1"/>
    <col min="14101" max="14102" width="8.625" style="341" customWidth="1"/>
    <col min="14103" max="14105" width="6.75" style="341" customWidth="1"/>
    <col min="14106" max="14111" width="6.375" style="341" customWidth="1"/>
    <col min="14112" max="14112" width="9" style="341" customWidth="1"/>
    <col min="14113" max="14113" width="6.375" style="341" customWidth="1"/>
    <col min="14114" max="14120" width="6.25" style="341" customWidth="1"/>
    <col min="14121" max="14126" width="9" style="341" customWidth="1"/>
    <col min="14127" max="14130" width="6.375" style="341" customWidth="1"/>
    <col min="14131" max="14139" width="9" style="341" customWidth="1"/>
    <col min="14140" max="14197" width="3.625" style="341" customWidth="1"/>
    <col min="14198" max="14202" width="9" style="341" customWidth="1"/>
    <col min="14203" max="14212" width="8.25" style="341"/>
    <col min="14213" max="14213" width="14" style="341" customWidth="1"/>
    <col min="14214" max="14216" width="8.125" style="341" customWidth="1"/>
    <col min="14217" max="14222" width="6" style="341" customWidth="1"/>
    <col min="14223" max="14224" width="9" style="341" customWidth="1"/>
    <col min="14225" max="14225" width="16.375" style="341" customWidth="1"/>
    <col min="14226" max="14226" width="9" style="341" customWidth="1"/>
    <col min="14227" max="14228" width="6.875" style="341" customWidth="1"/>
    <col min="14229" max="14230" width="6.375" style="341" customWidth="1"/>
    <col min="14231" max="14231" width="9" style="341" customWidth="1"/>
    <col min="14232" max="14232" width="5.5" style="341" customWidth="1"/>
    <col min="14233" max="14268" width="9" style="341" customWidth="1"/>
    <col min="14269" max="14269" width="15.375" style="341" bestFit="1" customWidth="1"/>
    <col min="14270" max="14270" width="16.5" style="341" bestFit="1" customWidth="1"/>
    <col min="14271" max="14276" width="9" style="341" customWidth="1"/>
    <col min="14277" max="14283" width="6" style="341" customWidth="1"/>
    <col min="14284" max="14301" width="5.25" style="341" customWidth="1"/>
    <col min="14302" max="14304" width="6.625" style="341" customWidth="1"/>
    <col min="14305" max="14307" width="9" style="341" customWidth="1"/>
    <col min="14308" max="14308" width="10.75" style="341" customWidth="1"/>
    <col min="14309" max="14311" width="9" style="341" customWidth="1"/>
    <col min="14312" max="14312" width="10.25" style="341" bestFit="1" customWidth="1"/>
    <col min="14313" max="14315" width="9" style="341" customWidth="1"/>
    <col min="14316" max="14316" width="9.25" style="341" bestFit="1" customWidth="1"/>
    <col min="14317" max="14318" width="9" style="341" customWidth="1"/>
    <col min="14319" max="14319" width="9.125" style="341" bestFit="1" customWidth="1"/>
    <col min="14320" max="14320" width="9.5" style="341" bestFit="1" customWidth="1"/>
    <col min="14321" max="14322" width="5.375" style="341" customWidth="1"/>
    <col min="14323" max="14323" width="9.25" style="341" bestFit="1" customWidth="1"/>
    <col min="14324" max="14324" width="10.25" style="341" bestFit="1" customWidth="1"/>
    <col min="14325" max="14325" width="7.875" style="341" customWidth="1"/>
    <col min="14326" max="14328" width="5.5" style="341" customWidth="1"/>
    <col min="14329" max="14332" width="8.5" style="341" customWidth="1"/>
    <col min="14333" max="14333" width="12" style="341" customWidth="1"/>
    <col min="14334" max="14354" width="8.5" style="341" customWidth="1"/>
    <col min="14355" max="14356" width="6.75" style="341" customWidth="1"/>
    <col min="14357" max="14358" width="8.625" style="341" customWidth="1"/>
    <col min="14359" max="14361" width="6.75" style="341" customWidth="1"/>
    <col min="14362" max="14367" width="6.375" style="341" customWidth="1"/>
    <col min="14368" max="14368" width="9" style="341" customWidth="1"/>
    <col min="14369" max="14369" width="6.375" style="341" customWidth="1"/>
    <col min="14370" max="14376" width="6.25" style="341" customWidth="1"/>
    <col min="14377" max="14382" width="9" style="341" customWidth="1"/>
    <col min="14383" max="14386" width="6.375" style="341" customWidth="1"/>
    <col min="14387" max="14395" width="9" style="341" customWidth="1"/>
    <col min="14396" max="14453" width="3.625" style="341" customWidth="1"/>
    <col min="14454" max="14458" width="9" style="341" customWidth="1"/>
    <col min="14459" max="14468" width="8.25" style="341"/>
    <col min="14469" max="14469" width="14" style="341" customWidth="1"/>
    <col min="14470" max="14472" width="8.125" style="341" customWidth="1"/>
    <col min="14473" max="14478" width="6" style="341" customWidth="1"/>
    <col min="14479" max="14480" width="9" style="341" customWidth="1"/>
    <col min="14481" max="14481" width="16.375" style="341" customWidth="1"/>
    <col min="14482" max="14482" width="9" style="341" customWidth="1"/>
    <col min="14483" max="14484" width="6.875" style="341" customWidth="1"/>
    <col min="14485" max="14486" width="6.375" style="341" customWidth="1"/>
    <col min="14487" max="14487" width="9" style="341" customWidth="1"/>
    <col min="14488" max="14488" width="5.5" style="341" customWidth="1"/>
    <col min="14489" max="14524" width="9" style="341" customWidth="1"/>
    <col min="14525" max="14525" width="15.375" style="341" bestFit="1" customWidth="1"/>
    <col min="14526" max="14526" width="16.5" style="341" bestFit="1" customWidth="1"/>
    <col min="14527" max="14532" width="9" style="341" customWidth="1"/>
    <col min="14533" max="14539" width="6" style="341" customWidth="1"/>
    <col min="14540" max="14557" width="5.25" style="341" customWidth="1"/>
    <col min="14558" max="14560" width="6.625" style="341" customWidth="1"/>
    <col min="14561" max="14563" width="9" style="341" customWidth="1"/>
    <col min="14564" max="14564" width="10.75" style="341" customWidth="1"/>
    <col min="14565" max="14567" width="9" style="341" customWidth="1"/>
    <col min="14568" max="14568" width="10.25" style="341" bestFit="1" customWidth="1"/>
    <col min="14569" max="14571" width="9" style="341" customWidth="1"/>
    <col min="14572" max="14572" width="9.25" style="341" bestFit="1" customWidth="1"/>
    <col min="14573" max="14574" width="9" style="341" customWidth="1"/>
    <col min="14575" max="14575" width="9.125" style="341" bestFit="1" customWidth="1"/>
    <col min="14576" max="14576" width="9.5" style="341" bestFit="1" customWidth="1"/>
    <col min="14577" max="14578" width="5.375" style="341" customWidth="1"/>
    <col min="14579" max="14579" width="9.25" style="341" bestFit="1" customWidth="1"/>
    <col min="14580" max="14580" width="10.25" style="341" bestFit="1" customWidth="1"/>
    <col min="14581" max="14581" width="7.875" style="341" customWidth="1"/>
    <col min="14582" max="14584" width="5.5" style="341" customWidth="1"/>
    <col min="14585" max="14588" width="8.5" style="341" customWidth="1"/>
    <col min="14589" max="14589" width="12" style="341" customWidth="1"/>
    <col min="14590" max="14610" width="8.5" style="341" customWidth="1"/>
    <col min="14611" max="14612" width="6.75" style="341" customWidth="1"/>
    <col min="14613" max="14614" width="8.625" style="341" customWidth="1"/>
    <col min="14615" max="14617" width="6.75" style="341" customWidth="1"/>
    <col min="14618" max="14623" width="6.375" style="341" customWidth="1"/>
    <col min="14624" max="14624" width="9" style="341" customWidth="1"/>
    <col min="14625" max="14625" width="6.375" style="341" customWidth="1"/>
    <col min="14626" max="14632" width="6.25" style="341" customWidth="1"/>
    <col min="14633" max="14638" width="9" style="341" customWidth="1"/>
    <col min="14639" max="14642" width="6.375" style="341" customWidth="1"/>
    <col min="14643" max="14651" width="9" style="341" customWidth="1"/>
    <col min="14652" max="14709" width="3.625" style="341" customWidth="1"/>
    <col min="14710" max="14714" width="9" style="341" customWidth="1"/>
    <col min="14715" max="14724" width="8.25" style="341"/>
    <col min="14725" max="14725" width="14" style="341" customWidth="1"/>
    <col min="14726" max="14728" width="8.125" style="341" customWidth="1"/>
    <col min="14729" max="14734" width="6" style="341" customWidth="1"/>
    <col min="14735" max="14736" width="9" style="341" customWidth="1"/>
    <col min="14737" max="14737" width="16.375" style="341" customWidth="1"/>
    <col min="14738" max="14738" width="9" style="341" customWidth="1"/>
    <col min="14739" max="14740" width="6.875" style="341" customWidth="1"/>
    <col min="14741" max="14742" width="6.375" style="341" customWidth="1"/>
    <col min="14743" max="14743" width="9" style="341" customWidth="1"/>
    <col min="14744" max="14744" width="5.5" style="341" customWidth="1"/>
    <col min="14745" max="14780" width="9" style="341" customWidth="1"/>
    <col min="14781" max="14781" width="15.375" style="341" bestFit="1" customWidth="1"/>
    <col min="14782" max="14782" width="16.5" style="341" bestFit="1" customWidth="1"/>
    <col min="14783" max="14788" width="9" style="341" customWidth="1"/>
    <col min="14789" max="14795" width="6" style="341" customWidth="1"/>
    <col min="14796" max="14813" width="5.25" style="341" customWidth="1"/>
    <col min="14814" max="14816" width="6.625" style="341" customWidth="1"/>
    <col min="14817" max="14819" width="9" style="341" customWidth="1"/>
    <col min="14820" max="14820" width="10.75" style="341" customWidth="1"/>
    <col min="14821" max="14823" width="9" style="341" customWidth="1"/>
    <col min="14824" max="14824" width="10.25" style="341" bestFit="1" customWidth="1"/>
    <col min="14825" max="14827" width="9" style="341" customWidth="1"/>
    <col min="14828" max="14828" width="9.25" style="341" bestFit="1" customWidth="1"/>
    <col min="14829" max="14830" width="9" style="341" customWidth="1"/>
    <col min="14831" max="14831" width="9.125" style="341" bestFit="1" customWidth="1"/>
    <col min="14832" max="14832" width="9.5" style="341" bestFit="1" customWidth="1"/>
    <col min="14833" max="14834" width="5.375" style="341" customWidth="1"/>
    <col min="14835" max="14835" width="9.25" style="341" bestFit="1" customWidth="1"/>
    <col min="14836" max="14836" width="10.25" style="341" bestFit="1" customWidth="1"/>
    <col min="14837" max="14837" width="7.875" style="341" customWidth="1"/>
    <col min="14838" max="14840" width="5.5" style="341" customWidth="1"/>
    <col min="14841" max="14844" width="8.5" style="341" customWidth="1"/>
    <col min="14845" max="14845" width="12" style="341" customWidth="1"/>
    <col min="14846" max="14866" width="8.5" style="341" customWidth="1"/>
    <col min="14867" max="14868" width="6.75" style="341" customWidth="1"/>
    <col min="14869" max="14870" width="8.625" style="341" customWidth="1"/>
    <col min="14871" max="14873" width="6.75" style="341" customWidth="1"/>
    <col min="14874" max="14879" width="6.375" style="341" customWidth="1"/>
    <col min="14880" max="14880" width="9" style="341" customWidth="1"/>
    <col min="14881" max="14881" width="6.375" style="341" customWidth="1"/>
    <col min="14882" max="14888" width="6.25" style="341" customWidth="1"/>
    <col min="14889" max="14894" width="9" style="341" customWidth="1"/>
    <col min="14895" max="14898" width="6.375" style="341" customWidth="1"/>
    <col min="14899" max="14907" width="9" style="341" customWidth="1"/>
    <col min="14908" max="14965" width="3.625" style="341" customWidth="1"/>
    <col min="14966" max="14970" width="9" style="341" customWidth="1"/>
    <col min="14971" max="14980" width="8.25" style="341"/>
    <col min="14981" max="14981" width="14" style="341" customWidth="1"/>
    <col min="14982" max="14984" width="8.125" style="341" customWidth="1"/>
    <col min="14985" max="14990" width="6" style="341" customWidth="1"/>
    <col min="14991" max="14992" width="9" style="341" customWidth="1"/>
    <col min="14993" max="14993" width="16.375" style="341" customWidth="1"/>
    <col min="14994" max="14994" width="9" style="341" customWidth="1"/>
    <col min="14995" max="14996" width="6.875" style="341" customWidth="1"/>
    <col min="14997" max="14998" width="6.375" style="341" customWidth="1"/>
    <col min="14999" max="14999" width="9" style="341" customWidth="1"/>
    <col min="15000" max="15000" width="5.5" style="341" customWidth="1"/>
    <col min="15001" max="15036" width="9" style="341" customWidth="1"/>
    <col min="15037" max="15037" width="15.375" style="341" bestFit="1" customWidth="1"/>
    <col min="15038" max="15038" width="16.5" style="341" bestFit="1" customWidth="1"/>
    <col min="15039" max="15044" width="9" style="341" customWidth="1"/>
    <col min="15045" max="15051" width="6" style="341" customWidth="1"/>
    <col min="15052" max="15069" width="5.25" style="341" customWidth="1"/>
    <col min="15070" max="15072" width="6.625" style="341" customWidth="1"/>
    <col min="15073" max="15075" width="9" style="341" customWidth="1"/>
    <col min="15076" max="15076" width="10.75" style="341" customWidth="1"/>
    <col min="15077" max="15079" width="9" style="341" customWidth="1"/>
    <col min="15080" max="15080" width="10.25" style="341" bestFit="1" customWidth="1"/>
    <col min="15081" max="15083" width="9" style="341" customWidth="1"/>
    <col min="15084" max="15084" width="9.25" style="341" bestFit="1" customWidth="1"/>
    <col min="15085" max="15086" width="9" style="341" customWidth="1"/>
    <col min="15087" max="15087" width="9.125" style="341" bestFit="1" customWidth="1"/>
    <col min="15088" max="15088" width="9.5" style="341" bestFit="1" customWidth="1"/>
    <col min="15089" max="15090" width="5.375" style="341" customWidth="1"/>
    <col min="15091" max="15091" width="9.25" style="341" bestFit="1" customWidth="1"/>
    <col min="15092" max="15092" width="10.25" style="341" bestFit="1" customWidth="1"/>
    <col min="15093" max="15093" width="7.875" style="341" customWidth="1"/>
    <col min="15094" max="15096" width="5.5" style="341" customWidth="1"/>
    <col min="15097" max="15100" width="8.5" style="341" customWidth="1"/>
    <col min="15101" max="15101" width="12" style="341" customWidth="1"/>
    <col min="15102" max="15122" width="8.5" style="341" customWidth="1"/>
    <col min="15123" max="15124" width="6.75" style="341" customWidth="1"/>
    <col min="15125" max="15126" width="8.625" style="341" customWidth="1"/>
    <col min="15127" max="15129" width="6.75" style="341" customWidth="1"/>
    <col min="15130" max="15135" width="6.375" style="341" customWidth="1"/>
    <col min="15136" max="15136" width="9" style="341" customWidth="1"/>
    <col min="15137" max="15137" width="6.375" style="341" customWidth="1"/>
    <col min="15138" max="15144" width="6.25" style="341" customWidth="1"/>
    <col min="15145" max="15150" width="9" style="341" customWidth="1"/>
    <col min="15151" max="15154" width="6.375" style="341" customWidth="1"/>
    <col min="15155" max="15163" width="9" style="341" customWidth="1"/>
    <col min="15164" max="15221" width="3.625" style="341" customWidth="1"/>
    <col min="15222" max="15226" width="9" style="341" customWidth="1"/>
    <col min="15227" max="15236" width="8.25" style="341"/>
    <col min="15237" max="15237" width="14" style="341" customWidth="1"/>
    <col min="15238" max="15240" width="8.125" style="341" customWidth="1"/>
    <col min="15241" max="15246" width="6" style="341" customWidth="1"/>
    <col min="15247" max="15248" width="9" style="341" customWidth="1"/>
    <col min="15249" max="15249" width="16.375" style="341" customWidth="1"/>
    <col min="15250" max="15250" width="9" style="341" customWidth="1"/>
    <col min="15251" max="15252" width="6.875" style="341" customWidth="1"/>
    <col min="15253" max="15254" width="6.375" style="341" customWidth="1"/>
    <col min="15255" max="15255" width="9" style="341" customWidth="1"/>
    <col min="15256" max="15256" width="5.5" style="341" customWidth="1"/>
    <col min="15257" max="15292" width="9" style="341" customWidth="1"/>
    <col min="15293" max="15293" width="15.375" style="341" bestFit="1" customWidth="1"/>
    <col min="15294" max="15294" width="16.5" style="341" bestFit="1" customWidth="1"/>
    <col min="15295" max="15300" width="9" style="341" customWidth="1"/>
    <col min="15301" max="15307" width="6" style="341" customWidth="1"/>
    <col min="15308" max="15325" width="5.25" style="341" customWidth="1"/>
    <col min="15326" max="15328" width="6.625" style="341" customWidth="1"/>
    <col min="15329" max="15331" width="9" style="341" customWidth="1"/>
    <col min="15332" max="15332" width="10.75" style="341" customWidth="1"/>
    <col min="15333" max="15335" width="9" style="341" customWidth="1"/>
    <col min="15336" max="15336" width="10.25" style="341" bestFit="1" customWidth="1"/>
    <col min="15337" max="15339" width="9" style="341" customWidth="1"/>
    <col min="15340" max="15340" width="9.25" style="341" bestFit="1" customWidth="1"/>
    <col min="15341" max="15342" width="9" style="341" customWidth="1"/>
    <col min="15343" max="15343" width="9.125" style="341" bestFit="1" customWidth="1"/>
    <col min="15344" max="15344" width="9.5" style="341" bestFit="1" customWidth="1"/>
    <col min="15345" max="15346" width="5.375" style="341" customWidth="1"/>
    <col min="15347" max="15347" width="9.25" style="341" bestFit="1" customWidth="1"/>
    <col min="15348" max="15348" width="10.25" style="341" bestFit="1" customWidth="1"/>
    <col min="15349" max="15349" width="7.875" style="341" customWidth="1"/>
    <col min="15350" max="15352" width="5.5" style="341" customWidth="1"/>
    <col min="15353" max="15356" width="8.5" style="341" customWidth="1"/>
    <col min="15357" max="15357" width="12" style="341" customWidth="1"/>
    <col min="15358" max="15378" width="8.5" style="341" customWidth="1"/>
    <col min="15379" max="15380" width="6.75" style="341" customWidth="1"/>
    <col min="15381" max="15382" width="8.625" style="341" customWidth="1"/>
    <col min="15383" max="15385" width="6.75" style="341" customWidth="1"/>
    <col min="15386" max="15391" width="6.375" style="341" customWidth="1"/>
    <col min="15392" max="15392" width="9" style="341" customWidth="1"/>
    <col min="15393" max="15393" width="6.375" style="341" customWidth="1"/>
    <col min="15394" max="15400" width="6.25" style="341" customWidth="1"/>
    <col min="15401" max="15406" width="9" style="341" customWidth="1"/>
    <col min="15407" max="15410" width="6.375" style="341" customWidth="1"/>
    <col min="15411" max="15419" width="9" style="341" customWidth="1"/>
    <col min="15420" max="15477" width="3.625" style="341" customWidth="1"/>
    <col min="15478" max="15482" width="9" style="341" customWidth="1"/>
    <col min="15483" max="15492" width="8.25" style="341"/>
    <col min="15493" max="15493" width="14" style="341" customWidth="1"/>
    <col min="15494" max="15496" width="8.125" style="341" customWidth="1"/>
    <col min="15497" max="15502" width="6" style="341" customWidth="1"/>
    <col min="15503" max="15504" width="9" style="341" customWidth="1"/>
    <col min="15505" max="15505" width="16.375" style="341" customWidth="1"/>
    <col min="15506" max="15506" width="9" style="341" customWidth="1"/>
    <col min="15507" max="15508" width="6.875" style="341" customWidth="1"/>
    <col min="15509" max="15510" width="6.375" style="341" customWidth="1"/>
    <col min="15511" max="15511" width="9" style="341" customWidth="1"/>
    <col min="15512" max="15512" width="5.5" style="341" customWidth="1"/>
    <col min="15513" max="15548" width="9" style="341" customWidth="1"/>
    <col min="15549" max="15549" width="15.375" style="341" bestFit="1" customWidth="1"/>
    <col min="15550" max="15550" width="16.5" style="341" bestFit="1" customWidth="1"/>
    <col min="15551" max="15556" width="9" style="341" customWidth="1"/>
    <col min="15557" max="15563" width="6" style="341" customWidth="1"/>
    <col min="15564" max="15581" width="5.25" style="341" customWidth="1"/>
    <col min="15582" max="15584" width="6.625" style="341" customWidth="1"/>
    <col min="15585" max="15587" width="9" style="341" customWidth="1"/>
    <col min="15588" max="15588" width="10.75" style="341" customWidth="1"/>
    <col min="15589" max="15591" width="9" style="341" customWidth="1"/>
    <col min="15592" max="15592" width="10.25" style="341" bestFit="1" customWidth="1"/>
    <col min="15593" max="15595" width="9" style="341" customWidth="1"/>
    <col min="15596" max="15596" width="9.25" style="341" bestFit="1" customWidth="1"/>
    <col min="15597" max="15598" width="9" style="341" customWidth="1"/>
    <col min="15599" max="15599" width="9.125" style="341" bestFit="1" customWidth="1"/>
    <col min="15600" max="15600" width="9.5" style="341" bestFit="1" customWidth="1"/>
    <col min="15601" max="15602" width="5.375" style="341" customWidth="1"/>
    <col min="15603" max="15603" width="9.25" style="341" bestFit="1" customWidth="1"/>
    <col min="15604" max="15604" width="10.25" style="341" bestFit="1" customWidth="1"/>
    <col min="15605" max="15605" width="7.875" style="341" customWidth="1"/>
    <col min="15606" max="15608" width="5.5" style="341" customWidth="1"/>
    <col min="15609" max="15612" width="8.5" style="341" customWidth="1"/>
    <col min="15613" max="15613" width="12" style="341" customWidth="1"/>
    <col min="15614" max="15634" width="8.5" style="341" customWidth="1"/>
    <col min="15635" max="15636" width="6.75" style="341" customWidth="1"/>
    <col min="15637" max="15638" width="8.625" style="341" customWidth="1"/>
    <col min="15639" max="15641" width="6.75" style="341" customWidth="1"/>
    <col min="15642" max="15647" width="6.375" style="341" customWidth="1"/>
    <col min="15648" max="15648" width="9" style="341" customWidth="1"/>
    <col min="15649" max="15649" width="6.375" style="341" customWidth="1"/>
    <col min="15650" max="15656" width="6.25" style="341" customWidth="1"/>
    <col min="15657" max="15662" width="9" style="341" customWidth="1"/>
    <col min="15663" max="15666" width="6.375" style="341" customWidth="1"/>
    <col min="15667" max="15675" width="9" style="341" customWidth="1"/>
    <col min="15676" max="15733" width="3.625" style="341" customWidth="1"/>
    <col min="15734" max="15738" width="9" style="341" customWidth="1"/>
    <col min="15739" max="15748" width="8.25" style="341"/>
    <col min="15749" max="15749" width="14" style="341" customWidth="1"/>
    <col min="15750" max="15752" width="8.125" style="341" customWidth="1"/>
    <col min="15753" max="15758" width="6" style="341" customWidth="1"/>
    <col min="15759" max="15760" width="9" style="341" customWidth="1"/>
    <col min="15761" max="15761" width="16.375" style="341" customWidth="1"/>
    <col min="15762" max="15762" width="9" style="341" customWidth="1"/>
    <col min="15763" max="15764" width="6.875" style="341" customWidth="1"/>
    <col min="15765" max="15766" width="6.375" style="341" customWidth="1"/>
    <col min="15767" max="15767" width="9" style="341" customWidth="1"/>
    <col min="15768" max="15768" width="5.5" style="341" customWidth="1"/>
    <col min="15769" max="15804" width="9" style="341" customWidth="1"/>
    <col min="15805" max="15805" width="15.375" style="341" bestFit="1" customWidth="1"/>
    <col min="15806" max="15806" width="16.5" style="341" bestFit="1" customWidth="1"/>
    <col min="15807" max="15812" width="9" style="341" customWidth="1"/>
    <col min="15813" max="15819" width="6" style="341" customWidth="1"/>
    <col min="15820" max="15837" width="5.25" style="341" customWidth="1"/>
    <col min="15838" max="15840" width="6.625" style="341" customWidth="1"/>
    <col min="15841" max="15843" width="9" style="341" customWidth="1"/>
    <col min="15844" max="15844" width="10.75" style="341" customWidth="1"/>
    <col min="15845" max="15847" width="9" style="341" customWidth="1"/>
    <col min="15848" max="15848" width="10.25" style="341" bestFit="1" customWidth="1"/>
    <col min="15849" max="15851" width="9" style="341" customWidth="1"/>
    <col min="15852" max="15852" width="9.25" style="341" bestFit="1" customWidth="1"/>
    <col min="15853" max="15854" width="9" style="341" customWidth="1"/>
    <col min="15855" max="15855" width="9.125" style="341" bestFit="1" customWidth="1"/>
    <col min="15856" max="15856" width="9.5" style="341" bestFit="1" customWidth="1"/>
    <col min="15857" max="15858" width="5.375" style="341" customWidth="1"/>
    <col min="15859" max="15859" width="9.25" style="341" bestFit="1" customWidth="1"/>
    <col min="15860" max="15860" width="10.25" style="341" bestFit="1" customWidth="1"/>
    <col min="15861" max="15861" width="7.875" style="341" customWidth="1"/>
    <col min="15862" max="15864" width="5.5" style="341" customWidth="1"/>
    <col min="15865" max="15868" width="8.5" style="341" customWidth="1"/>
    <col min="15869" max="15869" width="12" style="341" customWidth="1"/>
    <col min="15870" max="15890" width="8.5" style="341" customWidth="1"/>
    <col min="15891" max="15892" width="6.75" style="341" customWidth="1"/>
    <col min="15893" max="15894" width="8.625" style="341" customWidth="1"/>
    <col min="15895" max="15897" width="6.75" style="341" customWidth="1"/>
    <col min="15898" max="15903" width="6.375" style="341" customWidth="1"/>
    <col min="15904" max="15904" width="9" style="341" customWidth="1"/>
    <col min="15905" max="15905" width="6.375" style="341" customWidth="1"/>
    <col min="15906" max="15912" width="6.25" style="341" customWidth="1"/>
    <col min="15913" max="15918" width="9" style="341" customWidth="1"/>
    <col min="15919" max="15922" width="6.375" style="341" customWidth="1"/>
    <col min="15923" max="15931" width="9" style="341" customWidth="1"/>
    <col min="15932" max="15989" width="3.625" style="341" customWidth="1"/>
    <col min="15990" max="15994" width="9" style="341" customWidth="1"/>
    <col min="15995" max="16004" width="8.25" style="341"/>
    <col min="16005" max="16005" width="14" style="341" customWidth="1"/>
    <col min="16006" max="16008" width="8.125" style="341" customWidth="1"/>
    <col min="16009" max="16014" width="6" style="341" customWidth="1"/>
    <col min="16015" max="16016" width="9" style="341" customWidth="1"/>
    <col min="16017" max="16017" width="16.375" style="341" customWidth="1"/>
    <col min="16018" max="16018" width="9" style="341" customWidth="1"/>
    <col min="16019" max="16020" width="6.875" style="341" customWidth="1"/>
    <col min="16021" max="16022" width="6.375" style="341" customWidth="1"/>
    <col min="16023" max="16023" width="9" style="341" customWidth="1"/>
    <col min="16024" max="16024" width="5.5" style="341" customWidth="1"/>
    <col min="16025" max="16060" width="9" style="341" customWidth="1"/>
    <col min="16061" max="16061" width="15.375" style="341" bestFit="1" customWidth="1"/>
    <col min="16062" max="16062" width="16.5" style="341" bestFit="1" customWidth="1"/>
    <col min="16063" max="16068" width="9" style="341" customWidth="1"/>
    <col min="16069" max="16075" width="6" style="341" customWidth="1"/>
    <col min="16076" max="16093" width="5.25" style="341" customWidth="1"/>
    <col min="16094" max="16096" width="6.625" style="341" customWidth="1"/>
    <col min="16097" max="16099" width="9" style="341" customWidth="1"/>
    <col min="16100" max="16100" width="10.75" style="341" customWidth="1"/>
    <col min="16101" max="16103" width="9" style="341" customWidth="1"/>
    <col min="16104" max="16104" width="10.25" style="341" bestFit="1" customWidth="1"/>
    <col min="16105" max="16107" width="9" style="341" customWidth="1"/>
    <col min="16108" max="16108" width="9.25" style="341" bestFit="1" customWidth="1"/>
    <col min="16109" max="16110" width="9" style="341" customWidth="1"/>
    <col min="16111" max="16111" width="9.125" style="341" bestFit="1" customWidth="1"/>
    <col min="16112" max="16112" width="9.5" style="341" bestFit="1" customWidth="1"/>
    <col min="16113" max="16114" width="5.375" style="341" customWidth="1"/>
    <col min="16115" max="16115" width="9.25" style="341" bestFit="1" customWidth="1"/>
    <col min="16116" max="16116" width="10.25" style="341" bestFit="1" customWidth="1"/>
    <col min="16117" max="16117" width="7.875" style="341" customWidth="1"/>
    <col min="16118" max="16120" width="5.5" style="341" customWidth="1"/>
    <col min="16121" max="16124" width="8.5" style="341" customWidth="1"/>
    <col min="16125" max="16125" width="12" style="341" customWidth="1"/>
    <col min="16126" max="16146" width="8.5" style="341" customWidth="1"/>
    <col min="16147" max="16148" width="6.75" style="341" customWidth="1"/>
    <col min="16149" max="16150" width="8.625" style="341" customWidth="1"/>
    <col min="16151" max="16153" width="6.75" style="341" customWidth="1"/>
    <col min="16154" max="16159" width="6.375" style="341" customWidth="1"/>
    <col min="16160" max="16160" width="9" style="341" customWidth="1"/>
    <col min="16161" max="16161" width="6.375" style="341" customWidth="1"/>
    <col min="16162" max="16168" width="6.25" style="341" customWidth="1"/>
    <col min="16169" max="16174" width="9" style="341" customWidth="1"/>
    <col min="16175" max="16178" width="6.375" style="341" customWidth="1"/>
    <col min="16179" max="16187" width="9" style="341" customWidth="1"/>
    <col min="16188" max="16245" width="3.625" style="341" customWidth="1"/>
    <col min="16246" max="16250" width="9" style="341" customWidth="1"/>
    <col min="16251" max="16260" width="8.25" style="341"/>
    <col min="16261" max="16261" width="14" style="341" customWidth="1"/>
    <col min="16262" max="16264" width="8.125" style="341" customWidth="1"/>
    <col min="16265" max="16270" width="6" style="341" customWidth="1"/>
    <col min="16271" max="16272" width="9" style="341" customWidth="1"/>
    <col min="16273" max="16273" width="16.375" style="341" customWidth="1"/>
    <col min="16274" max="16274" width="9" style="341" customWidth="1"/>
    <col min="16275" max="16276" width="6.875" style="341" customWidth="1"/>
    <col min="16277" max="16278" width="6.375" style="341" customWidth="1"/>
    <col min="16279" max="16279" width="9" style="341" customWidth="1"/>
    <col min="16280" max="16280" width="5.5" style="341" customWidth="1"/>
    <col min="16281" max="16316" width="9" style="341" customWidth="1"/>
    <col min="16317" max="16317" width="15.375" style="341" bestFit="1" customWidth="1"/>
    <col min="16318" max="16318" width="16.5" style="341" bestFit="1" customWidth="1"/>
    <col min="16319" max="16324" width="9" style="341" customWidth="1"/>
    <col min="16325" max="16331" width="6" style="341" customWidth="1"/>
    <col min="16332" max="16349" width="5.25" style="341" customWidth="1"/>
    <col min="16350" max="16352" width="6.625" style="341" customWidth="1"/>
    <col min="16353" max="16355" width="9" style="341" customWidth="1"/>
    <col min="16356" max="16356" width="10.75" style="341" customWidth="1"/>
    <col min="16357" max="16359" width="9" style="341" customWidth="1"/>
    <col min="16360" max="16360" width="10.25" style="341" bestFit="1" customWidth="1"/>
    <col min="16361" max="16363" width="9" style="341" customWidth="1"/>
    <col min="16364" max="16364" width="9.25" style="341" bestFit="1" customWidth="1"/>
    <col min="16365" max="16366" width="9" style="341" customWidth="1"/>
    <col min="16367" max="16367" width="9.125" style="341" bestFit="1" customWidth="1"/>
    <col min="16368" max="16368" width="9.5" style="341" bestFit="1" customWidth="1"/>
    <col min="16369" max="16370" width="5.375" style="341" customWidth="1"/>
    <col min="16371" max="16371" width="9.25" style="341" bestFit="1" customWidth="1"/>
    <col min="16372" max="16372" width="10.25" style="341" bestFit="1" customWidth="1"/>
    <col min="16373" max="16373" width="7.875" style="341" customWidth="1"/>
    <col min="16374" max="16376" width="5.5" style="341" customWidth="1"/>
    <col min="16377" max="16384" width="8.5" style="341" customWidth="1"/>
  </cols>
  <sheetData>
    <row r="1" spans="1:391" s="325" customFormat="1" ht="12">
      <c r="A1" s="324">
        <v>1</v>
      </c>
      <c r="B1" s="324">
        <v>2</v>
      </c>
      <c r="C1" s="324">
        <v>3</v>
      </c>
      <c r="D1" s="324">
        <v>4</v>
      </c>
      <c r="E1" s="324">
        <v>5</v>
      </c>
      <c r="F1" s="324">
        <v>6</v>
      </c>
      <c r="G1" s="324">
        <v>7</v>
      </c>
      <c r="H1" s="324">
        <v>8</v>
      </c>
      <c r="I1" s="324">
        <v>9</v>
      </c>
      <c r="J1" s="324">
        <v>10</v>
      </c>
      <c r="K1" s="324">
        <v>11</v>
      </c>
      <c r="L1" s="324">
        <v>12</v>
      </c>
      <c r="M1" s="324">
        <v>13</v>
      </c>
      <c r="N1" s="324">
        <v>14</v>
      </c>
      <c r="O1" s="324">
        <v>15</v>
      </c>
      <c r="P1" s="324">
        <v>16</v>
      </c>
      <c r="Q1" s="324">
        <v>17</v>
      </c>
      <c r="R1" s="324">
        <v>18</v>
      </c>
      <c r="S1" s="324">
        <v>19</v>
      </c>
      <c r="T1" s="324">
        <v>20</v>
      </c>
      <c r="U1" s="324">
        <v>21</v>
      </c>
      <c r="V1" s="324">
        <v>22</v>
      </c>
      <c r="W1" s="324">
        <v>23</v>
      </c>
      <c r="X1" s="324">
        <v>24</v>
      </c>
      <c r="Y1" s="324">
        <v>25</v>
      </c>
      <c r="Z1" s="324">
        <v>26</v>
      </c>
      <c r="AA1" s="324">
        <v>27</v>
      </c>
      <c r="AB1" s="324">
        <v>28</v>
      </c>
      <c r="AC1" s="324">
        <v>29</v>
      </c>
      <c r="AD1" s="324">
        <v>30</v>
      </c>
      <c r="AE1" s="324">
        <v>31</v>
      </c>
      <c r="AF1" s="324">
        <v>32</v>
      </c>
      <c r="AG1" s="324">
        <v>33</v>
      </c>
      <c r="AH1" s="324">
        <v>34</v>
      </c>
      <c r="AI1" s="324">
        <v>35</v>
      </c>
      <c r="AJ1" s="324">
        <v>36</v>
      </c>
      <c r="AK1" s="324">
        <v>37</v>
      </c>
      <c r="AL1" s="324">
        <v>38</v>
      </c>
      <c r="AM1" s="324">
        <v>39</v>
      </c>
      <c r="AN1" s="324">
        <v>40</v>
      </c>
      <c r="AO1" s="324">
        <v>41</v>
      </c>
      <c r="AP1" s="324">
        <v>42</v>
      </c>
      <c r="AQ1" s="324">
        <v>43</v>
      </c>
      <c r="AR1" s="324">
        <v>44</v>
      </c>
      <c r="AS1" s="324">
        <v>45</v>
      </c>
      <c r="AT1" s="324">
        <v>46</v>
      </c>
      <c r="AU1" s="324">
        <v>47</v>
      </c>
      <c r="AV1" s="324">
        <v>48</v>
      </c>
      <c r="AW1" s="324">
        <v>49</v>
      </c>
      <c r="AX1" s="324">
        <v>50</v>
      </c>
      <c r="AY1" s="324">
        <v>51</v>
      </c>
      <c r="AZ1" s="324">
        <v>52</v>
      </c>
      <c r="BA1" s="324">
        <v>53</v>
      </c>
      <c r="BB1" s="324">
        <v>54</v>
      </c>
      <c r="BC1" s="324">
        <v>55</v>
      </c>
      <c r="BD1" s="324">
        <v>56</v>
      </c>
      <c r="BE1" s="324">
        <v>57</v>
      </c>
      <c r="BF1" s="324">
        <v>58</v>
      </c>
      <c r="BG1" s="324">
        <v>59</v>
      </c>
      <c r="BH1" s="324">
        <v>60</v>
      </c>
      <c r="BI1" s="324">
        <v>61</v>
      </c>
      <c r="BJ1" s="324">
        <v>62</v>
      </c>
      <c r="BK1" s="324">
        <v>63</v>
      </c>
      <c r="BL1" s="324">
        <v>64</v>
      </c>
      <c r="BM1" s="324">
        <v>65</v>
      </c>
      <c r="BN1" s="324">
        <v>66</v>
      </c>
      <c r="BO1" s="324">
        <v>67</v>
      </c>
      <c r="BP1" s="324">
        <v>68</v>
      </c>
      <c r="BQ1" s="324">
        <v>69</v>
      </c>
      <c r="BR1" s="324">
        <v>70</v>
      </c>
      <c r="BS1" s="324">
        <v>71</v>
      </c>
      <c r="BT1" s="324">
        <v>72</v>
      </c>
      <c r="BU1" s="324">
        <v>73</v>
      </c>
      <c r="BV1" s="324">
        <v>74</v>
      </c>
      <c r="BW1" s="324">
        <v>75</v>
      </c>
      <c r="BX1" s="324">
        <v>76</v>
      </c>
      <c r="BY1" s="324">
        <v>77</v>
      </c>
      <c r="BZ1" s="324">
        <v>78</v>
      </c>
      <c r="CA1" s="324">
        <v>79</v>
      </c>
      <c r="CB1" s="324">
        <v>80</v>
      </c>
      <c r="CC1" s="324">
        <v>81</v>
      </c>
      <c r="CD1" s="324">
        <v>82</v>
      </c>
      <c r="CE1" s="324">
        <v>83</v>
      </c>
      <c r="CF1" s="324">
        <v>84</v>
      </c>
      <c r="CG1" s="324">
        <v>85</v>
      </c>
      <c r="CH1" s="324">
        <v>86</v>
      </c>
      <c r="CI1" s="324">
        <v>87</v>
      </c>
      <c r="CJ1" s="324">
        <v>88</v>
      </c>
      <c r="CK1" s="324">
        <v>89</v>
      </c>
      <c r="CL1" s="324">
        <v>90</v>
      </c>
      <c r="CM1" s="324">
        <v>91</v>
      </c>
      <c r="CN1" s="324">
        <v>92</v>
      </c>
      <c r="CO1" s="324">
        <v>93</v>
      </c>
      <c r="CP1" s="324">
        <v>94</v>
      </c>
      <c r="CQ1" s="324">
        <v>95</v>
      </c>
      <c r="CR1" s="324">
        <v>96</v>
      </c>
      <c r="CS1" s="324">
        <v>97</v>
      </c>
      <c r="CT1" s="324">
        <v>98</v>
      </c>
      <c r="CU1" s="324">
        <v>99</v>
      </c>
      <c r="CV1" s="324">
        <v>100</v>
      </c>
      <c r="CW1" s="324">
        <v>101</v>
      </c>
      <c r="CX1" s="324">
        <v>102</v>
      </c>
      <c r="CY1" s="324">
        <v>103</v>
      </c>
      <c r="CZ1" s="324">
        <v>104</v>
      </c>
      <c r="DA1" s="324">
        <v>105</v>
      </c>
      <c r="DB1" s="324">
        <v>106</v>
      </c>
      <c r="DC1" s="324">
        <v>107</v>
      </c>
      <c r="DD1" s="324">
        <v>108</v>
      </c>
      <c r="DE1" s="324">
        <v>109</v>
      </c>
      <c r="DF1" s="324">
        <v>110</v>
      </c>
      <c r="DG1" s="324">
        <v>111</v>
      </c>
      <c r="DH1" s="324">
        <v>112</v>
      </c>
      <c r="DI1" s="324">
        <v>113</v>
      </c>
      <c r="DJ1" s="324">
        <v>114</v>
      </c>
      <c r="DK1" s="324">
        <v>115</v>
      </c>
      <c r="DL1" s="324">
        <v>116</v>
      </c>
      <c r="DM1" s="324">
        <v>117</v>
      </c>
      <c r="DN1" s="324">
        <v>118</v>
      </c>
      <c r="DO1" s="324">
        <v>119</v>
      </c>
      <c r="DP1" s="324">
        <v>120</v>
      </c>
      <c r="DQ1" s="324">
        <v>121</v>
      </c>
      <c r="DR1" s="324">
        <v>122</v>
      </c>
      <c r="DS1" s="324">
        <v>123</v>
      </c>
      <c r="DT1" s="324">
        <v>124</v>
      </c>
      <c r="DU1" s="324">
        <v>125</v>
      </c>
      <c r="DV1" s="324">
        <v>126</v>
      </c>
      <c r="DW1" s="324">
        <v>127</v>
      </c>
      <c r="DX1" s="324">
        <v>128</v>
      </c>
      <c r="DY1" s="324">
        <v>129</v>
      </c>
      <c r="DZ1" s="324">
        <v>130</v>
      </c>
      <c r="EA1" s="324">
        <v>131</v>
      </c>
      <c r="EB1" s="324">
        <v>132</v>
      </c>
      <c r="EC1" s="324">
        <v>133</v>
      </c>
      <c r="ED1" s="324">
        <v>134</v>
      </c>
      <c r="EE1" s="324">
        <v>135</v>
      </c>
      <c r="EF1" s="324">
        <v>136</v>
      </c>
      <c r="EG1" s="324">
        <v>137</v>
      </c>
      <c r="EH1" s="324">
        <v>138</v>
      </c>
      <c r="EI1" s="324">
        <v>139</v>
      </c>
      <c r="EJ1" s="324">
        <v>140</v>
      </c>
      <c r="EK1" s="324">
        <v>141</v>
      </c>
      <c r="EL1" s="324">
        <v>142</v>
      </c>
      <c r="EM1" s="324">
        <v>143</v>
      </c>
      <c r="EN1" s="324">
        <v>144</v>
      </c>
      <c r="EO1" s="324">
        <v>145</v>
      </c>
      <c r="EP1" s="324">
        <v>146</v>
      </c>
      <c r="EQ1" s="324">
        <v>147</v>
      </c>
      <c r="ER1" s="324">
        <v>148</v>
      </c>
      <c r="ES1" s="324">
        <v>149</v>
      </c>
      <c r="ET1" s="324">
        <v>150</v>
      </c>
      <c r="EU1" s="324">
        <v>151</v>
      </c>
      <c r="EV1" s="324">
        <v>152</v>
      </c>
      <c r="EW1" s="324">
        <v>153</v>
      </c>
      <c r="EX1" s="324">
        <v>154</v>
      </c>
      <c r="EY1" s="324">
        <v>155</v>
      </c>
      <c r="EZ1" s="324">
        <v>156</v>
      </c>
      <c r="FA1" s="324">
        <v>157</v>
      </c>
      <c r="FB1" s="324">
        <v>158</v>
      </c>
      <c r="FC1" s="324">
        <v>159</v>
      </c>
      <c r="FD1" s="324">
        <v>160</v>
      </c>
      <c r="FE1" s="324">
        <v>161</v>
      </c>
      <c r="FF1" s="324">
        <v>162</v>
      </c>
      <c r="FG1" s="324">
        <v>163</v>
      </c>
      <c r="FH1" s="324">
        <v>164</v>
      </c>
      <c r="FI1" s="324">
        <v>165</v>
      </c>
      <c r="FJ1" s="324">
        <v>166</v>
      </c>
      <c r="FK1" s="324">
        <v>167</v>
      </c>
      <c r="FL1" s="324">
        <v>168</v>
      </c>
      <c r="FM1" s="324">
        <v>169</v>
      </c>
      <c r="FN1" s="324">
        <v>170</v>
      </c>
      <c r="FO1" s="324">
        <v>171</v>
      </c>
      <c r="FP1" s="324">
        <v>172</v>
      </c>
      <c r="FQ1" s="324">
        <v>173</v>
      </c>
      <c r="FR1" s="324">
        <v>174</v>
      </c>
      <c r="FS1" s="324">
        <v>175</v>
      </c>
      <c r="FT1" s="324">
        <v>176</v>
      </c>
      <c r="FU1" s="324">
        <v>177</v>
      </c>
      <c r="FV1" s="324">
        <v>178</v>
      </c>
      <c r="FW1" s="324">
        <v>179</v>
      </c>
      <c r="FX1" s="324">
        <v>180</v>
      </c>
      <c r="FY1" s="324">
        <v>181</v>
      </c>
      <c r="FZ1" s="324">
        <v>182</v>
      </c>
      <c r="GA1" s="324">
        <v>183</v>
      </c>
      <c r="GB1" s="324">
        <v>184</v>
      </c>
      <c r="GC1" s="324">
        <v>185</v>
      </c>
      <c r="GD1" s="324">
        <v>186</v>
      </c>
      <c r="GE1" s="324">
        <v>187</v>
      </c>
      <c r="GF1" s="324">
        <v>188</v>
      </c>
      <c r="GG1" s="324">
        <v>189</v>
      </c>
      <c r="GH1" s="324">
        <v>190</v>
      </c>
      <c r="GI1" s="324">
        <v>191</v>
      </c>
      <c r="GJ1" s="324">
        <v>192</v>
      </c>
      <c r="GK1" s="324">
        <v>193</v>
      </c>
      <c r="GL1" s="324">
        <v>194</v>
      </c>
      <c r="GM1" s="324">
        <v>195</v>
      </c>
      <c r="GN1" s="324">
        <v>196</v>
      </c>
      <c r="GO1" s="324">
        <v>197</v>
      </c>
      <c r="GP1" s="324">
        <v>198</v>
      </c>
      <c r="GQ1" s="324">
        <v>199</v>
      </c>
      <c r="GR1" s="324">
        <v>200</v>
      </c>
      <c r="GS1" s="324">
        <v>201</v>
      </c>
      <c r="GT1" s="324">
        <v>202</v>
      </c>
      <c r="GU1" s="324">
        <v>203</v>
      </c>
      <c r="GV1" s="324">
        <v>204</v>
      </c>
      <c r="GW1" s="324">
        <v>205</v>
      </c>
      <c r="GX1" s="324">
        <v>206</v>
      </c>
      <c r="GY1" s="324">
        <v>207</v>
      </c>
      <c r="GZ1" s="324">
        <v>208</v>
      </c>
      <c r="HA1" s="324">
        <v>209</v>
      </c>
      <c r="HB1" s="324">
        <v>210</v>
      </c>
      <c r="HC1" s="324">
        <v>211</v>
      </c>
      <c r="HD1" s="324">
        <v>212</v>
      </c>
      <c r="HE1" s="324">
        <v>213</v>
      </c>
      <c r="HF1" s="324">
        <v>214</v>
      </c>
      <c r="HG1" s="324">
        <v>215</v>
      </c>
      <c r="HH1" s="324">
        <v>216</v>
      </c>
      <c r="HI1" s="324">
        <v>217</v>
      </c>
      <c r="HJ1" s="324">
        <v>218</v>
      </c>
      <c r="HK1" s="324">
        <v>219</v>
      </c>
      <c r="HL1" s="324">
        <v>220</v>
      </c>
      <c r="HM1" s="324">
        <v>221</v>
      </c>
      <c r="HN1" s="324">
        <v>222</v>
      </c>
      <c r="HO1" s="324">
        <v>223</v>
      </c>
      <c r="HP1" s="324">
        <v>224</v>
      </c>
      <c r="HQ1" s="324">
        <v>225</v>
      </c>
      <c r="HR1" s="324">
        <v>226</v>
      </c>
      <c r="HS1" s="324">
        <v>227</v>
      </c>
      <c r="HT1" s="324">
        <v>228</v>
      </c>
      <c r="HU1" s="324">
        <v>229</v>
      </c>
      <c r="HV1" s="324">
        <v>230</v>
      </c>
      <c r="HW1" s="324">
        <v>231</v>
      </c>
      <c r="HX1" s="324">
        <v>232</v>
      </c>
      <c r="HY1" s="324">
        <v>233</v>
      </c>
      <c r="HZ1" s="324">
        <v>234</v>
      </c>
      <c r="IA1" s="324">
        <v>235</v>
      </c>
      <c r="IB1" s="324">
        <v>236</v>
      </c>
      <c r="IC1" s="324">
        <v>237</v>
      </c>
      <c r="ID1" s="324">
        <v>238</v>
      </c>
      <c r="IE1" s="324">
        <v>239</v>
      </c>
      <c r="IF1" s="324">
        <v>240</v>
      </c>
      <c r="IG1" s="324">
        <v>241</v>
      </c>
      <c r="IH1" s="324">
        <v>242</v>
      </c>
      <c r="II1" s="324">
        <v>243</v>
      </c>
      <c r="IJ1" s="324">
        <v>244</v>
      </c>
      <c r="IK1" s="324">
        <v>245</v>
      </c>
      <c r="IL1" s="324">
        <v>246</v>
      </c>
      <c r="IM1" s="324">
        <v>247</v>
      </c>
      <c r="IN1" s="324">
        <v>248</v>
      </c>
      <c r="IO1" s="324">
        <v>249</v>
      </c>
      <c r="IP1" s="324">
        <v>250</v>
      </c>
      <c r="IQ1" s="324">
        <v>251</v>
      </c>
      <c r="IR1" s="324">
        <v>252</v>
      </c>
      <c r="IS1" s="324">
        <v>253</v>
      </c>
      <c r="IT1" s="324">
        <v>254</v>
      </c>
      <c r="IU1" s="324">
        <v>255</v>
      </c>
      <c r="IV1" s="324">
        <v>256</v>
      </c>
      <c r="IW1" s="324">
        <v>257</v>
      </c>
      <c r="IX1" s="324">
        <v>258</v>
      </c>
      <c r="IY1" s="324">
        <v>259</v>
      </c>
      <c r="IZ1" s="324">
        <v>260</v>
      </c>
      <c r="JA1" s="324">
        <v>261</v>
      </c>
      <c r="JB1" s="324">
        <v>262</v>
      </c>
      <c r="JC1" s="324">
        <v>263</v>
      </c>
      <c r="JD1" s="324">
        <v>264</v>
      </c>
      <c r="JE1" s="324">
        <v>265</v>
      </c>
      <c r="JF1" s="324">
        <v>266</v>
      </c>
      <c r="JG1" s="324">
        <v>267</v>
      </c>
      <c r="JH1" s="324">
        <v>268</v>
      </c>
      <c r="JI1" s="324">
        <v>269</v>
      </c>
      <c r="JJ1" s="324">
        <v>270</v>
      </c>
      <c r="JK1" s="324">
        <v>271</v>
      </c>
      <c r="JL1" s="324">
        <v>272</v>
      </c>
      <c r="JM1" s="324">
        <v>273</v>
      </c>
      <c r="JN1" s="324">
        <v>274</v>
      </c>
      <c r="JO1" s="324">
        <v>275</v>
      </c>
      <c r="JP1" s="324">
        <v>276</v>
      </c>
      <c r="JQ1" s="324">
        <v>277</v>
      </c>
      <c r="JR1" s="324">
        <v>278</v>
      </c>
      <c r="JS1" s="324">
        <v>279</v>
      </c>
      <c r="JT1" s="324">
        <v>280</v>
      </c>
      <c r="JU1" s="324">
        <v>281</v>
      </c>
      <c r="JV1" s="324">
        <v>282</v>
      </c>
      <c r="JW1" s="324">
        <v>283</v>
      </c>
      <c r="JX1" s="324">
        <v>284</v>
      </c>
      <c r="JY1" s="324">
        <v>285</v>
      </c>
      <c r="JZ1" s="324">
        <v>286</v>
      </c>
      <c r="KA1" s="324">
        <v>287</v>
      </c>
      <c r="KB1" s="324">
        <v>288</v>
      </c>
      <c r="KC1" s="324">
        <v>289</v>
      </c>
      <c r="KD1" s="324">
        <v>290</v>
      </c>
      <c r="KE1" s="324">
        <v>291</v>
      </c>
      <c r="KF1" s="324">
        <v>292</v>
      </c>
      <c r="KG1" s="324">
        <v>293</v>
      </c>
      <c r="KH1" s="324">
        <v>294</v>
      </c>
      <c r="KI1" s="324">
        <v>295</v>
      </c>
      <c r="KJ1" s="324">
        <v>296</v>
      </c>
      <c r="KK1" s="324">
        <v>297</v>
      </c>
      <c r="KL1" s="324">
        <v>298</v>
      </c>
      <c r="KM1" s="324">
        <v>299</v>
      </c>
      <c r="KN1" s="324">
        <v>300</v>
      </c>
      <c r="KO1" s="324">
        <v>301</v>
      </c>
      <c r="KP1" s="324">
        <v>302</v>
      </c>
      <c r="KQ1" s="324">
        <v>303</v>
      </c>
      <c r="KR1" s="324">
        <v>304</v>
      </c>
      <c r="KS1" s="324">
        <v>305</v>
      </c>
      <c r="KT1" s="324">
        <v>306</v>
      </c>
      <c r="KU1" s="324">
        <v>307</v>
      </c>
      <c r="KV1" s="324">
        <v>308</v>
      </c>
      <c r="KW1" s="324">
        <v>309</v>
      </c>
      <c r="KX1" s="324">
        <v>310</v>
      </c>
      <c r="KY1" s="324">
        <v>311</v>
      </c>
      <c r="KZ1" s="324">
        <v>312</v>
      </c>
      <c r="LA1" s="324">
        <v>313</v>
      </c>
      <c r="LB1" s="324">
        <v>314</v>
      </c>
      <c r="LC1" s="324">
        <v>315</v>
      </c>
      <c r="LD1" s="324">
        <v>316</v>
      </c>
      <c r="LE1" s="324">
        <v>317</v>
      </c>
      <c r="LF1" s="324">
        <v>318</v>
      </c>
      <c r="LG1" s="324">
        <v>319</v>
      </c>
      <c r="LH1" s="324">
        <v>320</v>
      </c>
      <c r="LI1" s="324">
        <v>321</v>
      </c>
      <c r="LJ1" s="324">
        <v>322</v>
      </c>
      <c r="LK1" s="324">
        <v>323</v>
      </c>
      <c r="LL1" s="324">
        <v>324</v>
      </c>
      <c r="LM1" s="324">
        <v>325</v>
      </c>
      <c r="LN1" s="324">
        <v>326</v>
      </c>
      <c r="LO1" s="324">
        <v>327</v>
      </c>
      <c r="LP1" s="324">
        <v>328</v>
      </c>
      <c r="LQ1" s="324">
        <v>329</v>
      </c>
      <c r="LR1" s="324">
        <v>330</v>
      </c>
      <c r="LS1" s="324">
        <v>331</v>
      </c>
      <c r="LT1" s="324">
        <v>332</v>
      </c>
      <c r="LU1" s="324">
        <v>333</v>
      </c>
      <c r="LV1" s="324">
        <v>334</v>
      </c>
      <c r="LW1" s="324">
        <v>335</v>
      </c>
      <c r="LX1" s="324">
        <v>336</v>
      </c>
      <c r="LY1" s="324">
        <v>337</v>
      </c>
      <c r="LZ1" s="324">
        <v>338</v>
      </c>
      <c r="MA1" s="324">
        <v>339</v>
      </c>
      <c r="MB1" s="324">
        <v>340</v>
      </c>
      <c r="MC1" s="324">
        <v>341</v>
      </c>
      <c r="MD1" s="324">
        <v>342</v>
      </c>
      <c r="ME1" s="324">
        <v>343</v>
      </c>
      <c r="MF1" s="324">
        <v>344</v>
      </c>
      <c r="MG1" s="324">
        <v>345</v>
      </c>
      <c r="MH1" s="324">
        <v>346</v>
      </c>
      <c r="MI1" s="324">
        <v>347</v>
      </c>
      <c r="MJ1" s="324">
        <v>348</v>
      </c>
      <c r="MK1" s="324">
        <v>349</v>
      </c>
      <c r="ML1" s="324">
        <v>350</v>
      </c>
      <c r="MM1" s="324">
        <v>351</v>
      </c>
      <c r="MN1" s="324">
        <v>352</v>
      </c>
      <c r="MO1" s="324">
        <v>353</v>
      </c>
      <c r="MP1" s="324">
        <v>354</v>
      </c>
      <c r="MQ1" s="324">
        <v>355</v>
      </c>
      <c r="MR1" s="324">
        <v>356</v>
      </c>
      <c r="MS1" s="324">
        <v>357</v>
      </c>
      <c r="MT1" s="324">
        <v>358</v>
      </c>
      <c r="MU1" s="324">
        <v>359</v>
      </c>
      <c r="MV1" s="324">
        <v>360</v>
      </c>
      <c r="MW1" s="324">
        <v>361</v>
      </c>
      <c r="MX1" s="324">
        <v>362</v>
      </c>
      <c r="MY1" s="324">
        <v>363</v>
      </c>
      <c r="MZ1" s="324">
        <v>364</v>
      </c>
      <c r="NA1" s="324">
        <v>365</v>
      </c>
      <c r="NB1" s="324">
        <v>366</v>
      </c>
      <c r="NC1" s="324">
        <v>367</v>
      </c>
      <c r="ND1" s="324">
        <v>368</v>
      </c>
      <c r="NE1" s="324">
        <v>369</v>
      </c>
      <c r="NF1" s="324">
        <v>370</v>
      </c>
      <c r="NG1" s="324">
        <v>371</v>
      </c>
      <c r="NH1" s="324">
        <v>372</v>
      </c>
      <c r="NI1" s="324">
        <v>373</v>
      </c>
      <c r="NJ1" s="324">
        <v>374</v>
      </c>
      <c r="NK1" s="324">
        <v>375</v>
      </c>
      <c r="NL1" s="324">
        <v>376</v>
      </c>
      <c r="NM1" s="324">
        <v>377</v>
      </c>
      <c r="NN1" s="324">
        <v>378</v>
      </c>
      <c r="NO1" s="324">
        <v>379</v>
      </c>
      <c r="NP1" s="324">
        <v>380</v>
      </c>
      <c r="NQ1" s="324">
        <v>381</v>
      </c>
      <c r="NR1" s="324">
        <v>382</v>
      </c>
      <c r="NS1" s="324">
        <v>383</v>
      </c>
      <c r="NT1" s="324">
        <v>384</v>
      </c>
      <c r="NU1" s="324">
        <v>385</v>
      </c>
      <c r="NV1" s="324">
        <v>386</v>
      </c>
      <c r="NW1" s="324">
        <v>387</v>
      </c>
      <c r="NX1" s="324">
        <v>388</v>
      </c>
    </row>
    <row r="2" spans="1:391" s="327" customFormat="1" ht="24">
      <c r="A2" s="326" t="s">
        <v>63</v>
      </c>
      <c r="B2" s="326" t="s">
        <v>1823</v>
      </c>
      <c r="C2" s="326" t="s">
        <v>1824</v>
      </c>
      <c r="D2" s="326" t="s">
        <v>1825</v>
      </c>
      <c r="E2" s="326" t="s">
        <v>1826</v>
      </c>
      <c r="F2" s="326" t="s">
        <v>1827</v>
      </c>
      <c r="G2" s="326" t="s">
        <v>1828</v>
      </c>
      <c r="H2" s="326" t="s">
        <v>1829</v>
      </c>
      <c r="I2" s="326" t="s">
        <v>1830</v>
      </c>
      <c r="J2" s="326" t="s">
        <v>1831</v>
      </c>
      <c r="K2" s="369" t="s">
        <v>1832</v>
      </c>
      <c r="L2" s="369" t="s">
        <v>1833</v>
      </c>
      <c r="M2" s="369" t="s">
        <v>1834</v>
      </c>
      <c r="N2" s="369" t="s">
        <v>1835</v>
      </c>
      <c r="O2" s="369" t="s">
        <v>1836</v>
      </c>
      <c r="P2" s="369" t="s">
        <v>1837</v>
      </c>
      <c r="Q2" s="369" t="s">
        <v>1838</v>
      </c>
      <c r="R2" s="369" t="s">
        <v>1839</v>
      </c>
      <c r="S2" s="369" t="s">
        <v>1840</v>
      </c>
      <c r="T2" s="369" t="s">
        <v>1841</v>
      </c>
      <c r="U2" s="369" t="s">
        <v>1842</v>
      </c>
      <c r="V2" s="369" t="s">
        <v>1843</v>
      </c>
      <c r="W2" s="369" t="s">
        <v>1844</v>
      </c>
      <c r="X2" s="369" t="s">
        <v>1845</v>
      </c>
      <c r="Y2" s="369" t="s">
        <v>1846</v>
      </c>
      <c r="Z2" s="369" t="s">
        <v>1847</v>
      </c>
      <c r="AA2" s="369" t="s">
        <v>1848</v>
      </c>
      <c r="AB2" s="369" t="s">
        <v>1849</v>
      </c>
      <c r="AC2" s="369" t="s">
        <v>1850</v>
      </c>
      <c r="AD2" s="369" t="s">
        <v>1851</v>
      </c>
      <c r="AE2" s="369" t="s">
        <v>1852</v>
      </c>
      <c r="AF2" s="369" t="s">
        <v>1853</v>
      </c>
      <c r="AG2" s="369" t="s">
        <v>1854</v>
      </c>
      <c r="AH2" s="369" t="s">
        <v>1855</v>
      </c>
      <c r="AI2" s="369" t="s">
        <v>1856</v>
      </c>
      <c r="AJ2" s="369" t="s">
        <v>1857</v>
      </c>
      <c r="AK2" s="369" t="s">
        <v>1858</v>
      </c>
      <c r="AL2" s="369" t="s">
        <v>1859</v>
      </c>
      <c r="AM2" s="369" t="s">
        <v>1860</v>
      </c>
      <c r="AN2" s="369" t="s">
        <v>1861</v>
      </c>
      <c r="AO2" s="369" t="s">
        <v>1862</v>
      </c>
      <c r="AP2" s="369" t="s">
        <v>1863</v>
      </c>
      <c r="AQ2" s="369" t="s">
        <v>1864</v>
      </c>
      <c r="AR2" s="369" t="s">
        <v>1865</v>
      </c>
      <c r="AS2" s="369" t="s">
        <v>1866</v>
      </c>
      <c r="AT2" s="369" t="s">
        <v>1867</v>
      </c>
      <c r="AU2" s="369" t="s">
        <v>1868</v>
      </c>
      <c r="AV2" s="369" t="s">
        <v>1869</v>
      </c>
      <c r="AW2" s="369" t="s">
        <v>1870</v>
      </c>
      <c r="AX2" s="369" t="s">
        <v>1871</v>
      </c>
      <c r="AY2" s="369" t="s">
        <v>1872</v>
      </c>
      <c r="AZ2" s="369" t="s">
        <v>1873</v>
      </c>
      <c r="BA2" s="369" t="s">
        <v>1874</v>
      </c>
      <c r="BB2" s="369" t="s">
        <v>1875</v>
      </c>
      <c r="BC2" s="369" t="s">
        <v>1876</v>
      </c>
      <c r="BD2" s="369" t="s">
        <v>1877</v>
      </c>
      <c r="BE2" s="369" t="s">
        <v>1878</v>
      </c>
      <c r="BF2" s="369" t="s">
        <v>1879</v>
      </c>
      <c r="BG2" s="369" t="s">
        <v>1880</v>
      </c>
      <c r="BH2" s="369" t="s">
        <v>1881</v>
      </c>
      <c r="BI2" s="369" t="s">
        <v>1882</v>
      </c>
      <c r="BJ2" s="369" t="s">
        <v>1883</v>
      </c>
      <c r="BK2" s="369" t="s">
        <v>1884</v>
      </c>
      <c r="BL2" s="369" t="s">
        <v>1885</v>
      </c>
      <c r="BM2" s="369" t="s">
        <v>1886</v>
      </c>
      <c r="BN2" s="369" t="s">
        <v>1887</v>
      </c>
      <c r="BO2" s="369" t="s">
        <v>1888</v>
      </c>
      <c r="BP2" s="369" t="s">
        <v>1889</v>
      </c>
      <c r="BQ2" s="369" t="s">
        <v>1890</v>
      </c>
      <c r="BR2" s="369" t="s">
        <v>1891</v>
      </c>
      <c r="BS2" s="369" t="s">
        <v>1892</v>
      </c>
      <c r="BT2" s="369" t="s">
        <v>1893</v>
      </c>
      <c r="BU2" s="369" t="s">
        <v>165</v>
      </c>
      <c r="BV2" s="369" t="s">
        <v>167</v>
      </c>
      <c r="BW2" s="369" t="s">
        <v>169</v>
      </c>
      <c r="BX2" s="369" t="s">
        <v>170</v>
      </c>
      <c r="BY2" s="369" t="s">
        <v>172</v>
      </c>
      <c r="BZ2" s="369" t="s">
        <v>173</v>
      </c>
      <c r="CA2" s="369" t="s">
        <v>175</v>
      </c>
      <c r="CB2" s="369" t="s">
        <v>176</v>
      </c>
      <c r="CC2" s="369" t="s">
        <v>178</v>
      </c>
      <c r="CD2" s="369" t="s">
        <v>179</v>
      </c>
      <c r="CE2" s="369" t="s">
        <v>181</v>
      </c>
      <c r="CF2" s="369" t="s">
        <v>182</v>
      </c>
      <c r="CG2" s="369" t="s">
        <v>184</v>
      </c>
      <c r="CH2" s="369" t="s">
        <v>185</v>
      </c>
      <c r="CI2" s="369" t="s">
        <v>187</v>
      </c>
      <c r="CJ2" s="369" t="s">
        <v>188</v>
      </c>
      <c r="CK2" s="369" t="s">
        <v>190</v>
      </c>
      <c r="CL2" s="369" t="s">
        <v>1894</v>
      </c>
      <c r="CM2" s="369" t="s">
        <v>1895</v>
      </c>
      <c r="CN2" s="369" t="s">
        <v>1896</v>
      </c>
      <c r="CO2" s="369" t="s">
        <v>1897</v>
      </c>
      <c r="CP2" s="369" t="s">
        <v>1898</v>
      </c>
      <c r="CQ2" s="369" t="s">
        <v>1899</v>
      </c>
      <c r="CR2" s="369" t="s">
        <v>1900</v>
      </c>
      <c r="CS2" s="369" t="s">
        <v>1901</v>
      </c>
      <c r="CT2" s="369" t="s">
        <v>1902</v>
      </c>
      <c r="CU2" s="369" t="s">
        <v>1903</v>
      </c>
      <c r="CV2" s="369" t="s">
        <v>1904</v>
      </c>
      <c r="CW2" s="369" t="s">
        <v>1905</v>
      </c>
      <c r="CX2" s="369" t="s">
        <v>1906</v>
      </c>
      <c r="CY2" s="369" t="s">
        <v>1907</v>
      </c>
      <c r="CZ2" s="369" t="s">
        <v>1908</v>
      </c>
      <c r="DA2" s="369" t="s">
        <v>1909</v>
      </c>
      <c r="DB2" s="369" t="s">
        <v>1910</v>
      </c>
      <c r="DC2" s="369" t="s">
        <v>1911</v>
      </c>
      <c r="DD2" s="369" t="s">
        <v>1912</v>
      </c>
      <c r="DE2" s="369" t="s">
        <v>1913</v>
      </c>
      <c r="DF2" s="369" t="s">
        <v>1914</v>
      </c>
      <c r="DG2" s="369" t="s">
        <v>1915</v>
      </c>
      <c r="DH2" s="369" t="s">
        <v>1916</v>
      </c>
      <c r="DI2" s="369" t="s">
        <v>1917</v>
      </c>
      <c r="DJ2" s="369" t="s">
        <v>1918</v>
      </c>
      <c r="DK2" s="369" t="s">
        <v>1919</v>
      </c>
      <c r="DL2" s="369" t="s">
        <v>1920</v>
      </c>
      <c r="DM2" s="369" t="s">
        <v>1921</v>
      </c>
      <c r="DN2" s="396" t="s">
        <v>1922</v>
      </c>
      <c r="DO2" s="396" t="s">
        <v>1923</v>
      </c>
      <c r="DP2" s="396" t="s">
        <v>1924</v>
      </c>
      <c r="DQ2" s="396" t="s">
        <v>1925</v>
      </c>
      <c r="DR2" s="396" t="s">
        <v>1926</v>
      </c>
      <c r="DS2" s="396" t="s">
        <v>1927</v>
      </c>
      <c r="DT2" s="396" t="s">
        <v>2253</v>
      </c>
      <c r="DU2" s="396" t="s">
        <v>2254</v>
      </c>
      <c r="DV2" s="396" t="s">
        <v>2255</v>
      </c>
      <c r="DW2" s="396" t="s">
        <v>2256</v>
      </c>
      <c r="DX2" s="396" t="s">
        <v>2257</v>
      </c>
      <c r="DY2" s="396" t="s">
        <v>2258</v>
      </c>
      <c r="DZ2" s="396" t="s">
        <v>2259</v>
      </c>
      <c r="EA2" s="396" t="s">
        <v>2260</v>
      </c>
      <c r="EB2" s="396" t="s">
        <v>2261</v>
      </c>
      <c r="EC2" s="396" t="s">
        <v>2262</v>
      </c>
      <c r="ED2" s="396" t="s">
        <v>2263</v>
      </c>
      <c r="EE2" s="396" t="s">
        <v>2264</v>
      </c>
      <c r="EF2" s="396" t="s">
        <v>2265</v>
      </c>
      <c r="EG2" s="396" t="s">
        <v>2266</v>
      </c>
      <c r="EH2" s="396" t="s">
        <v>2267</v>
      </c>
      <c r="EI2" s="396" t="s">
        <v>2268</v>
      </c>
      <c r="EJ2" s="396" t="s">
        <v>2269</v>
      </c>
      <c r="EK2" s="396" t="s">
        <v>2270</v>
      </c>
      <c r="EL2" s="396" t="s">
        <v>2271</v>
      </c>
      <c r="EM2" s="396" t="s">
        <v>2272</v>
      </c>
      <c r="EN2" s="396" t="s">
        <v>2273</v>
      </c>
      <c r="EO2" s="396" t="s">
        <v>2274</v>
      </c>
      <c r="EP2" s="396" t="s">
        <v>2275</v>
      </c>
      <c r="EQ2" s="396" t="s">
        <v>2276</v>
      </c>
      <c r="ER2" s="396" t="s">
        <v>2277</v>
      </c>
      <c r="ES2" s="396" t="s">
        <v>2278</v>
      </c>
      <c r="ET2" s="396" t="s">
        <v>2279</v>
      </c>
      <c r="EU2" s="396" t="s">
        <v>2280</v>
      </c>
      <c r="EV2" s="396" t="s">
        <v>2281</v>
      </c>
      <c r="EW2" s="396" t="s">
        <v>2282</v>
      </c>
      <c r="EX2" s="396" t="s">
        <v>2283</v>
      </c>
      <c r="EY2" s="396" t="s">
        <v>2284</v>
      </c>
      <c r="EZ2" s="396" t="s">
        <v>2285</v>
      </c>
      <c r="FA2" s="396" t="s">
        <v>2286</v>
      </c>
      <c r="FB2" s="396" t="s">
        <v>2287</v>
      </c>
      <c r="FC2" s="396" t="s">
        <v>2288</v>
      </c>
      <c r="FD2" s="396" t="s">
        <v>2289</v>
      </c>
      <c r="FE2" s="396" t="s">
        <v>2290</v>
      </c>
      <c r="FF2" s="396" t="s">
        <v>2291</v>
      </c>
      <c r="FG2" s="396" t="s">
        <v>2292</v>
      </c>
      <c r="FH2" s="396" t="s">
        <v>2293</v>
      </c>
      <c r="FI2" s="396" t="s">
        <v>2294</v>
      </c>
      <c r="FJ2" s="396" t="s">
        <v>2295</v>
      </c>
      <c r="FK2" s="396" t="s">
        <v>2296</v>
      </c>
      <c r="FL2" s="396" t="s">
        <v>2297</v>
      </c>
      <c r="FM2" s="396" t="s">
        <v>2298</v>
      </c>
      <c r="FN2" s="396" t="s">
        <v>2299</v>
      </c>
      <c r="FO2" s="396" t="s">
        <v>2300</v>
      </c>
      <c r="FP2" s="396" t="s">
        <v>2301</v>
      </c>
      <c r="FQ2" s="396" t="s">
        <v>2302</v>
      </c>
      <c r="FR2" s="396" t="s">
        <v>2303</v>
      </c>
      <c r="FS2" s="396" t="s">
        <v>2304</v>
      </c>
      <c r="FT2" s="396" t="s">
        <v>2305</v>
      </c>
      <c r="FU2" s="396" t="s">
        <v>2306</v>
      </c>
      <c r="FV2" s="396" t="s">
        <v>2307</v>
      </c>
      <c r="FW2" s="396" t="s">
        <v>2308</v>
      </c>
      <c r="FX2" s="396" t="s">
        <v>2309</v>
      </c>
      <c r="FY2" s="396" t="s">
        <v>2310</v>
      </c>
      <c r="FZ2" s="396" t="s">
        <v>2311</v>
      </c>
      <c r="GA2" s="396" t="s">
        <v>2312</v>
      </c>
      <c r="GB2" s="396" t="s">
        <v>2313</v>
      </c>
      <c r="GC2" s="396" t="s">
        <v>2314</v>
      </c>
      <c r="GD2" s="396" t="s">
        <v>2315</v>
      </c>
      <c r="GE2" s="396" t="s">
        <v>2316</v>
      </c>
      <c r="GF2" s="396" t="s">
        <v>2317</v>
      </c>
      <c r="GG2" s="396" t="s">
        <v>2318</v>
      </c>
      <c r="GH2" s="396" t="s">
        <v>2319</v>
      </c>
      <c r="GI2" s="396" t="s">
        <v>2320</v>
      </c>
      <c r="GJ2" s="396" t="s">
        <v>2321</v>
      </c>
      <c r="GK2" s="396" t="s">
        <v>2322</v>
      </c>
      <c r="GL2" s="396" t="s">
        <v>2323</v>
      </c>
      <c r="GM2" s="396" t="s">
        <v>2324</v>
      </c>
      <c r="GN2" s="396" t="s">
        <v>2325</v>
      </c>
      <c r="GO2" s="396" t="s">
        <v>2326</v>
      </c>
      <c r="GP2" s="396" t="s">
        <v>2327</v>
      </c>
      <c r="GQ2" s="396" t="s">
        <v>2328</v>
      </c>
      <c r="GR2" s="396" t="s">
        <v>2329</v>
      </c>
      <c r="GS2" s="396" t="s">
        <v>2330</v>
      </c>
      <c r="GT2" s="396" t="s">
        <v>2331</v>
      </c>
      <c r="GU2" s="396" t="s">
        <v>2332</v>
      </c>
      <c r="GV2" s="396" t="s">
        <v>2333</v>
      </c>
      <c r="GW2" s="396" t="s">
        <v>2334</v>
      </c>
      <c r="GX2" s="396" t="s">
        <v>2335</v>
      </c>
      <c r="GY2" s="396" t="s">
        <v>2336</v>
      </c>
      <c r="GZ2" s="396" t="s">
        <v>2337</v>
      </c>
      <c r="HA2" s="396" t="s">
        <v>2338</v>
      </c>
      <c r="HB2" s="396" t="s">
        <v>2339</v>
      </c>
      <c r="HC2" s="396" t="s">
        <v>2340</v>
      </c>
      <c r="HD2" s="396" t="s">
        <v>2341</v>
      </c>
      <c r="HE2" s="396" t="s">
        <v>2342</v>
      </c>
      <c r="HF2" s="396" t="s">
        <v>2343</v>
      </c>
      <c r="HG2" s="396" t="s">
        <v>2344</v>
      </c>
      <c r="HH2" s="396" t="s">
        <v>2345</v>
      </c>
      <c r="HI2" s="396" t="s">
        <v>2346</v>
      </c>
      <c r="HJ2" s="396" t="s">
        <v>2347</v>
      </c>
      <c r="HK2" s="396" t="s">
        <v>2348</v>
      </c>
      <c r="HL2" s="396" t="s">
        <v>2349</v>
      </c>
      <c r="HM2" s="396" t="s">
        <v>2350</v>
      </c>
      <c r="HN2" s="396" t="s">
        <v>2351</v>
      </c>
      <c r="HO2" s="396" t="s">
        <v>2352</v>
      </c>
      <c r="HP2" s="396" t="s">
        <v>2353</v>
      </c>
      <c r="HQ2" s="396" t="s">
        <v>2354</v>
      </c>
      <c r="HR2" s="396" t="s">
        <v>2355</v>
      </c>
      <c r="HS2" s="396" t="s">
        <v>2356</v>
      </c>
      <c r="HT2" s="396" t="s">
        <v>2357</v>
      </c>
      <c r="HU2" s="396" t="s">
        <v>2358</v>
      </c>
      <c r="HV2" s="396" t="s">
        <v>2359</v>
      </c>
      <c r="HW2" s="396" t="s">
        <v>2360</v>
      </c>
      <c r="HX2" s="396" t="s">
        <v>2361</v>
      </c>
      <c r="HY2" s="396" t="s">
        <v>2362</v>
      </c>
      <c r="HZ2" s="396" t="s">
        <v>2363</v>
      </c>
      <c r="IA2" s="396" t="s">
        <v>2364</v>
      </c>
      <c r="IB2" s="396" t="s">
        <v>2365</v>
      </c>
      <c r="IC2" s="396" t="s">
        <v>2366</v>
      </c>
      <c r="ID2" s="396" t="s">
        <v>2367</v>
      </c>
      <c r="IE2" s="396" t="s">
        <v>2368</v>
      </c>
      <c r="IF2" s="396" t="s">
        <v>2369</v>
      </c>
      <c r="IG2" s="396" t="s">
        <v>2370</v>
      </c>
      <c r="IH2" s="396" t="s">
        <v>2371</v>
      </c>
      <c r="II2" s="396" t="s">
        <v>2372</v>
      </c>
      <c r="IJ2" s="396" t="s">
        <v>2373</v>
      </c>
      <c r="IK2" s="396" t="s">
        <v>2374</v>
      </c>
      <c r="IL2" s="396" t="s">
        <v>2375</v>
      </c>
      <c r="IM2" s="396" t="s">
        <v>2376</v>
      </c>
      <c r="IN2" s="396" t="s">
        <v>2377</v>
      </c>
      <c r="IO2" s="396" t="s">
        <v>2378</v>
      </c>
      <c r="IP2" s="396" t="s">
        <v>2379</v>
      </c>
      <c r="IQ2" s="396" t="s">
        <v>2380</v>
      </c>
      <c r="IR2" s="396" t="s">
        <v>2381</v>
      </c>
      <c r="IS2" s="396" t="s">
        <v>1928</v>
      </c>
      <c r="IT2" s="396" t="s">
        <v>1929</v>
      </c>
      <c r="IU2" s="396" t="s">
        <v>1930</v>
      </c>
      <c r="IV2" s="396" t="s">
        <v>1931</v>
      </c>
      <c r="IW2" s="396" t="s">
        <v>1932</v>
      </c>
      <c r="IX2" s="396" t="s">
        <v>1933</v>
      </c>
      <c r="IY2" s="396" t="s">
        <v>1934</v>
      </c>
      <c r="IZ2" s="396" t="s">
        <v>1935</v>
      </c>
      <c r="JA2" s="396" t="s">
        <v>1936</v>
      </c>
      <c r="JB2" s="396" t="s">
        <v>1937</v>
      </c>
      <c r="JC2" s="396" t="s">
        <v>1938</v>
      </c>
      <c r="JD2" s="396" t="s">
        <v>1939</v>
      </c>
      <c r="JE2" s="396" t="s">
        <v>1940</v>
      </c>
      <c r="JF2" s="396" t="s">
        <v>1941</v>
      </c>
      <c r="JG2" s="396" t="s">
        <v>1942</v>
      </c>
      <c r="JH2" s="396" t="s">
        <v>1943</v>
      </c>
      <c r="JI2" s="396" t="s">
        <v>1944</v>
      </c>
      <c r="JJ2" s="396" t="s">
        <v>1945</v>
      </c>
      <c r="JK2" s="396" t="s">
        <v>285</v>
      </c>
      <c r="JL2" s="396" t="s">
        <v>287</v>
      </c>
      <c r="JM2" s="396" t="s">
        <v>288</v>
      </c>
      <c r="JN2" s="396" t="s">
        <v>290</v>
      </c>
      <c r="JO2" s="396" t="s">
        <v>292</v>
      </c>
      <c r="JP2" s="396" t="s">
        <v>294</v>
      </c>
      <c r="JQ2" s="396" t="s">
        <v>296</v>
      </c>
      <c r="JR2" s="396" t="s">
        <v>1946</v>
      </c>
      <c r="JS2" s="396" t="s">
        <v>1947</v>
      </c>
      <c r="JT2" s="396" t="s">
        <v>1948</v>
      </c>
      <c r="JU2" s="396" t="s">
        <v>303</v>
      </c>
      <c r="JV2" s="396" t="s">
        <v>305</v>
      </c>
      <c r="JW2" s="396" t="s">
        <v>307</v>
      </c>
      <c r="JX2" s="396" t="s">
        <v>309</v>
      </c>
      <c r="JY2" s="396" t="s">
        <v>311</v>
      </c>
      <c r="JZ2" s="396" t="s">
        <v>314</v>
      </c>
      <c r="KA2" s="396" t="s">
        <v>315</v>
      </c>
      <c r="KB2" s="396" t="s">
        <v>318</v>
      </c>
      <c r="KC2" s="396" t="s">
        <v>320</v>
      </c>
      <c r="KD2" s="396" t="s">
        <v>322</v>
      </c>
      <c r="KE2" s="396" t="s">
        <v>324</v>
      </c>
      <c r="KF2" s="396" t="s">
        <v>326</v>
      </c>
      <c r="KG2" s="396" t="s">
        <v>328</v>
      </c>
      <c r="KH2" s="396" t="s">
        <v>330</v>
      </c>
      <c r="KI2" s="396" t="s">
        <v>332</v>
      </c>
      <c r="KJ2" s="396" t="s">
        <v>333</v>
      </c>
      <c r="KK2" s="396" t="s">
        <v>334</v>
      </c>
      <c r="KL2" s="396" t="s">
        <v>335</v>
      </c>
      <c r="KM2" s="396" t="s">
        <v>337</v>
      </c>
      <c r="KN2" s="396" t="s">
        <v>338</v>
      </c>
      <c r="KO2" s="396" t="s">
        <v>341</v>
      </c>
      <c r="KP2" s="396" t="s">
        <v>344</v>
      </c>
      <c r="KQ2" s="396" t="s">
        <v>346</v>
      </c>
      <c r="KR2" s="396" t="s">
        <v>348</v>
      </c>
      <c r="KS2" s="396" t="s">
        <v>352</v>
      </c>
      <c r="KT2" s="396" t="s">
        <v>354</v>
      </c>
      <c r="KU2" s="404" t="s">
        <v>359</v>
      </c>
      <c r="KV2" s="404" t="s">
        <v>2110</v>
      </c>
      <c r="KW2" s="404" t="s">
        <v>2111</v>
      </c>
      <c r="KX2" s="404" t="s">
        <v>2181</v>
      </c>
      <c r="KY2" s="404" t="s">
        <v>369</v>
      </c>
      <c r="KZ2" s="404" t="s">
        <v>372</v>
      </c>
      <c r="LA2" s="404" t="s">
        <v>2113</v>
      </c>
      <c r="LB2" s="404" t="s">
        <v>2114</v>
      </c>
      <c r="LC2" s="404" t="s">
        <v>2115</v>
      </c>
      <c r="LD2" s="404" t="s">
        <v>2116</v>
      </c>
      <c r="LE2" s="404" t="s">
        <v>2117</v>
      </c>
      <c r="LF2" s="404" t="s">
        <v>2119</v>
      </c>
      <c r="LG2" s="404" t="s">
        <v>2118</v>
      </c>
      <c r="LH2" s="404" t="s">
        <v>1949</v>
      </c>
      <c r="LI2" s="404" t="s">
        <v>1950</v>
      </c>
      <c r="LJ2" s="404" t="s">
        <v>1951</v>
      </c>
      <c r="LK2" s="404" t="s">
        <v>1952</v>
      </c>
      <c r="LL2" s="404" t="s">
        <v>1953</v>
      </c>
      <c r="LM2" s="404" t="s">
        <v>1954</v>
      </c>
      <c r="LN2" s="404" t="s">
        <v>2120</v>
      </c>
      <c r="LO2" s="404" t="s">
        <v>2121</v>
      </c>
      <c r="LP2" s="404" t="s">
        <v>2122</v>
      </c>
      <c r="LQ2" s="404" t="s">
        <v>2123</v>
      </c>
      <c r="LR2" s="404" t="s">
        <v>2124</v>
      </c>
      <c r="LS2" s="404" t="s">
        <v>2125</v>
      </c>
      <c r="LT2" s="404" t="s">
        <v>2126</v>
      </c>
      <c r="LU2" s="404" t="s">
        <v>2127</v>
      </c>
      <c r="LV2" s="404" t="s">
        <v>2128</v>
      </c>
      <c r="LW2" s="404" t="s">
        <v>2129</v>
      </c>
      <c r="LX2" s="404" t="s">
        <v>2130</v>
      </c>
      <c r="LY2" s="404" t="s">
        <v>2131</v>
      </c>
      <c r="LZ2" s="404" t="s">
        <v>2132</v>
      </c>
      <c r="MA2" s="404" t="s">
        <v>2133</v>
      </c>
      <c r="MB2" s="404" t="s">
        <v>2134</v>
      </c>
      <c r="MC2" s="404" t="s">
        <v>2135</v>
      </c>
      <c r="MD2" s="404" t="s">
        <v>2136</v>
      </c>
      <c r="ME2" s="404" t="s">
        <v>2137</v>
      </c>
      <c r="MF2" s="404" t="s">
        <v>2138</v>
      </c>
      <c r="MG2" s="404" t="s">
        <v>2139</v>
      </c>
      <c r="MH2" s="404" t="s">
        <v>2140</v>
      </c>
      <c r="MI2" s="404" t="s">
        <v>2141</v>
      </c>
      <c r="MJ2" s="404" t="s">
        <v>2142</v>
      </c>
      <c r="MK2" s="404" t="s">
        <v>2143</v>
      </c>
      <c r="ML2" s="404" t="s">
        <v>2144</v>
      </c>
      <c r="MM2" s="404" t="s">
        <v>2145</v>
      </c>
      <c r="MN2" s="404" t="s">
        <v>2146</v>
      </c>
      <c r="MO2" s="404" t="s">
        <v>2147</v>
      </c>
      <c r="MP2" s="404" t="s">
        <v>2148</v>
      </c>
      <c r="MQ2" s="404" t="s">
        <v>2149</v>
      </c>
      <c r="MR2" s="404" t="s">
        <v>2150</v>
      </c>
      <c r="MS2" s="404" t="s">
        <v>2151</v>
      </c>
      <c r="MT2" s="404" t="s">
        <v>2152</v>
      </c>
      <c r="MU2" s="404" t="s">
        <v>2153</v>
      </c>
      <c r="MV2" s="404" t="s">
        <v>2154</v>
      </c>
      <c r="MW2" s="404" t="s">
        <v>2155</v>
      </c>
      <c r="MX2" s="404" t="s">
        <v>2156</v>
      </c>
      <c r="MY2" s="404" t="s">
        <v>2157</v>
      </c>
      <c r="MZ2" s="404" t="s">
        <v>2158</v>
      </c>
      <c r="NA2" s="404" t="s">
        <v>2159</v>
      </c>
      <c r="NB2" s="404" t="s">
        <v>2160</v>
      </c>
      <c r="NC2" s="404" t="s">
        <v>2161</v>
      </c>
      <c r="ND2" s="404" t="s">
        <v>2162</v>
      </c>
      <c r="NE2" s="404" t="s">
        <v>2163</v>
      </c>
      <c r="NF2" s="404" t="s">
        <v>2164</v>
      </c>
      <c r="NG2" s="404" t="s">
        <v>2165</v>
      </c>
      <c r="NH2" s="404" t="s">
        <v>2166</v>
      </c>
      <c r="NI2" s="404" t="s">
        <v>2167</v>
      </c>
      <c r="NJ2" s="404" t="s">
        <v>2168</v>
      </c>
      <c r="NK2" s="404" t="s">
        <v>2169</v>
      </c>
      <c r="NL2" s="404" t="s">
        <v>1955</v>
      </c>
      <c r="NM2" s="404" t="s">
        <v>1956</v>
      </c>
      <c r="NN2" s="404" t="s">
        <v>1957</v>
      </c>
      <c r="NO2" s="404" t="s">
        <v>2170</v>
      </c>
      <c r="NP2" s="404" t="s">
        <v>2171</v>
      </c>
      <c r="NQ2" s="404" t="s">
        <v>2172</v>
      </c>
      <c r="NR2" s="404" t="s">
        <v>2173</v>
      </c>
      <c r="NS2" s="404" t="s">
        <v>2174</v>
      </c>
      <c r="NT2" s="404" t="s">
        <v>2175</v>
      </c>
      <c r="NU2" s="404" t="s">
        <v>2176</v>
      </c>
      <c r="NV2" s="404" t="s">
        <v>2177</v>
      </c>
      <c r="NW2" s="404" t="s">
        <v>2178</v>
      </c>
      <c r="NX2" s="404" t="s">
        <v>2179</v>
      </c>
    </row>
    <row r="3" spans="1:391" s="327" customFormat="1" ht="39.75" customHeight="1">
      <c r="A3" s="369" t="s">
        <v>1958</v>
      </c>
      <c r="B3" s="369" t="s">
        <v>1959</v>
      </c>
      <c r="C3" s="369" t="s">
        <v>1959</v>
      </c>
      <c r="D3" s="369" t="s">
        <v>1959</v>
      </c>
      <c r="E3" s="1558" t="s">
        <v>1960</v>
      </c>
      <c r="F3" s="1559"/>
      <c r="G3" s="1559"/>
      <c r="H3" s="1559"/>
      <c r="I3" s="1559"/>
      <c r="J3" s="1560"/>
      <c r="K3" s="369" t="s">
        <v>11</v>
      </c>
      <c r="L3" s="1545" t="s">
        <v>1961</v>
      </c>
      <c r="M3" s="1545"/>
      <c r="N3" s="1545" t="s">
        <v>1962</v>
      </c>
      <c r="O3" s="1545"/>
      <c r="P3" s="1545"/>
      <c r="Q3" s="1545" t="s">
        <v>9</v>
      </c>
      <c r="R3" s="1545"/>
      <c r="S3" s="1545" t="s">
        <v>37</v>
      </c>
      <c r="T3" s="1545"/>
      <c r="U3" s="1545" t="s">
        <v>44</v>
      </c>
      <c r="V3" s="1545"/>
      <c r="W3" s="1545"/>
      <c r="X3" s="1545"/>
      <c r="Y3" s="1545"/>
      <c r="Z3" s="1545"/>
      <c r="AA3" s="1545"/>
      <c r="AB3" s="1545" t="s">
        <v>64</v>
      </c>
      <c r="AC3" s="1545"/>
      <c r="AD3" s="1545" t="s">
        <v>71</v>
      </c>
      <c r="AE3" s="1545"/>
      <c r="AF3" s="1545"/>
      <c r="AG3" s="1545" t="s">
        <v>80</v>
      </c>
      <c r="AH3" s="1545"/>
      <c r="AI3" s="369" t="s">
        <v>85</v>
      </c>
      <c r="AJ3" s="369" t="s">
        <v>2420</v>
      </c>
      <c r="AK3" s="369" t="s">
        <v>1963</v>
      </c>
      <c r="AL3" s="1545" t="s">
        <v>95</v>
      </c>
      <c r="AM3" s="1545"/>
      <c r="AN3" s="1545" t="s">
        <v>44</v>
      </c>
      <c r="AO3" s="1545"/>
      <c r="AP3" s="1545"/>
      <c r="AQ3" s="1545"/>
      <c r="AR3" s="1545"/>
      <c r="AS3" s="1545"/>
      <c r="AT3" s="1545"/>
      <c r="AU3" s="1545" t="s">
        <v>64</v>
      </c>
      <c r="AV3" s="1545"/>
      <c r="AW3" s="1545"/>
      <c r="AX3" s="1545" t="s">
        <v>116</v>
      </c>
      <c r="AY3" s="1545"/>
      <c r="AZ3" s="1545"/>
      <c r="BA3" s="1545" t="s">
        <v>122</v>
      </c>
      <c r="BB3" s="1545"/>
      <c r="BC3" s="369" t="s">
        <v>2421</v>
      </c>
      <c r="BD3" s="369" t="s">
        <v>95</v>
      </c>
      <c r="BE3" s="1545" t="s">
        <v>128</v>
      </c>
      <c r="BF3" s="1545"/>
      <c r="BG3" s="1545" t="s">
        <v>135</v>
      </c>
      <c r="BH3" s="1545"/>
      <c r="BI3" s="1545"/>
      <c r="BJ3" s="1545"/>
      <c r="BK3" s="1545"/>
      <c r="BL3" s="1545"/>
      <c r="BM3" s="1545" t="s">
        <v>152</v>
      </c>
      <c r="BN3" s="1545"/>
      <c r="BO3" s="1545"/>
      <c r="BP3" s="1545"/>
      <c r="BQ3" s="1545"/>
      <c r="BR3" s="1545"/>
      <c r="BS3" s="1545"/>
      <c r="BT3" s="1545" t="s">
        <v>1964</v>
      </c>
      <c r="BU3" s="1545"/>
      <c r="BV3" s="1545"/>
      <c r="BW3" s="1545"/>
      <c r="BX3" s="1545"/>
      <c r="BY3" s="1545"/>
      <c r="BZ3" s="1545"/>
      <c r="CA3" s="1545"/>
      <c r="CB3" s="1545"/>
      <c r="CC3" s="1545"/>
      <c r="CD3" s="1545"/>
      <c r="CE3" s="1545"/>
      <c r="CF3" s="1545"/>
      <c r="CG3" s="1545"/>
      <c r="CH3" s="1545"/>
      <c r="CI3" s="1545"/>
      <c r="CJ3" s="1545"/>
      <c r="CK3" s="1545"/>
      <c r="CL3" s="1545" t="s">
        <v>192</v>
      </c>
      <c r="CM3" s="1545" t="s">
        <v>195</v>
      </c>
      <c r="CN3" s="1555" t="s">
        <v>740</v>
      </c>
      <c r="CO3" s="1545" t="s">
        <v>199</v>
      </c>
      <c r="CP3" s="1545"/>
      <c r="CQ3" s="1545"/>
      <c r="CR3" s="1545"/>
      <c r="CS3" s="1545" t="s">
        <v>211</v>
      </c>
      <c r="CT3" s="1545"/>
      <c r="CU3" s="1545"/>
      <c r="CV3" s="1545"/>
      <c r="CW3" s="1545" t="s">
        <v>219</v>
      </c>
      <c r="CX3" s="1545"/>
      <c r="CY3" s="1545"/>
      <c r="CZ3" s="1545"/>
      <c r="DA3" s="1545" t="s">
        <v>227</v>
      </c>
      <c r="DB3" s="1545"/>
      <c r="DC3" s="1545"/>
      <c r="DD3" s="369" t="s">
        <v>1965</v>
      </c>
      <c r="DE3" s="369" t="s">
        <v>238</v>
      </c>
      <c r="DF3" s="369" t="s">
        <v>85</v>
      </c>
      <c r="DG3" s="369" t="s">
        <v>289</v>
      </c>
      <c r="DH3" s="369" t="s">
        <v>246</v>
      </c>
      <c r="DI3" s="1548" t="s">
        <v>2422</v>
      </c>
      <c r="DJ3" s="1549"/>
      <c r="DK3" s="1549"/>
      <c r="DL3" s="1550"/>
      <c r="DM3" s="1555" t="s">
        <v>1966</v>
      </c>
      <c r="DN3" s="1551" t="s">
        <v>2222</v>
      </c>
      <c r="DO3" s="1552"/>
      <c r="DP3" s="1552"/>
      <c r="DQ3" s="1552"/>
      <c r="DR3" s="1551" t="s">
        <v>2226</v>
      </c>
      <c r="DS3" s="1552"/>
      <c r="DT3" s="1553"/>
      <c r="DU3" s="1551" t="s">
        <v>2227</v>
      </c>
      <c r="DV3" s="1552"/>
      <c r="DW3" s="1552"/>
      <c r="DX3" s="1552"/>
      <c r="DY3" s="1551" t="s">
        <v>2228</v>
      </c>
      <c r="DZ3" s="1552"/>
      <c r="EA3" s="1552"/>
      <c r="EB3" s="1552"/>
      <c r="EC3" s="1551" t="s">
        <v>2229</v>
      </c>
      <c r="ED3" s="1552"/>
      <c r="EE3" s="1552"/>
      <c r="EF3" s="1552"/>
      <c r="EG3" s="1551" t="s">
        <v>2230</v>
      </c>
      <c r="EH3" s="1552"/>
      <c r="EI3" s="1552"/>
      <c r="EJ3" s="1552"/>
      <c r="EK3" s="1554" t="s">
        <v>2231</v>
      </c>
      <c r="EL3" s="1554"/>
      <c r="EM3" s="1554"/>
      <c r="EN3" s="1551" t="s">
        <v>2232</v>
      </c>
      <c r="EO3" s="1552"/>
      <c r="EP3" s="1552"/>
      <c r="EQ3" s="1552"/>
      <c r="ER3" s="1551" t="s">
        <v>2233</v>
      </c>
      <c r="ES3" s="1552"/>
      <c r="ET3" s="1552"/>
      <c r="EU3" s="1552"/>
      <c r="EV3" s="1551" t="s">
        <v>2234</v>
      </c>
      <c r="EW3" s="1552"/>
      <c r="EX3" s="1552"/>
      <c r="EY3" s="1552"/>
      <c r="EZ3" s="1551" t="s">
        <v>2384</v>
      </c>
      <c r="FA3" s="1552"/>
      <c r="FB3" s="1552"/>
      <c r="FC3" s="1552"/>
      <c r="FD3" s="1551" t="s">
        <v>2385</v>
      </c>
      <c r="FE3" s="1552"/>
      <c r="FF3" s="1552"/>
      <c r="FG3" s="1552"/>
      <c r="FH3" s="1551" t="s">
        <v>2386</v>
      </c>
      <c r="FI3" s="1552"/>
      <c r="FJ3" s="1552"/>
      <c r="FK3" s="1552"/>
      <c r="FL3" s="1551" t="s">
        <v>2387</v>
      </c>
      <c r="FM3" s="1552"/>
      <c r="FN3" s="1553"/>
      <c r="FO3" s="1551" t="s">
        <v>2235</v>
      </c>
      <c r="FP3" s="1552"/>
      <c r="FQ3" s="1552"/>
      <c r="FR3" s="1552"/>
      <c r="FS3" s="1551" t="s">
        <v>2496</v>
      </c>
      <c r="FT3" s="1552"/>
      <c r="FU3" s="1552"/>
      <c r="FV3" s="1552"/>
      <c r="FW3" s="1551" t="s">
        <v>2236</v>
      </c>
      <c r="FX3" s="1552"/>
      <c r="FY3" s="1552"/>
      <c r="FZ3" s="1552"/>
      <c r="GA3" s="1551" t="s">
        <v>2237</v>
      </c>
      <c r="GB3" s="1552"/>
      <c r="GC3" s="1552"/>
      <c r="GD3" s="1552"/>
      <c r="GE3" s="1551" t="s">
        <v>2238</v>
      </c>
      <c r="GF3" s="1552"/>
      <c r="GG3" s="1552"/>
      <c r="GH3" s="1552"/>
      <c r="GI3" s="1551" t="s">
        <v>2239</v>
      </c>
      <c r="GJ3" s="1552"/>
      <c r="GK3" s="1552"/>
      <c r="GL3" s="1552"/>
      <c r="GM3" s="1551" t="s">
        <v>2240</v>
      </c>
      <c r="GN3" s="1552"/>
      <c r="GO3" s="1552"/>
      <c r="GP3" s="1552"/>
      <c r="GQ3" s="1551" t="s">
        <v>2241</v>
      </c>
      <c r="GR3" s="1552"/>
      <c r="GS3" s="1552"/>
      <c r="GT3" s="1552"/>
      <c r="GU3" s="1551" t="s">
        <v>2242</v>
      </c>
      <c r="GV3" s="1552"/>
      <c r="GW3" s="1552"/>
      <c r="GX3" s="1552"/>
      <c r="GY3" s="1551" t="s">
        <v>2243</v>
      </c>
      <c r="GZ3" s="1552"/>
      <c r="HA3" s="1552"/>
      <c r="HB3" s="1552"/>
      <c r="HC3" s="1551" t="s">
        <v>2244</v>
      </c>
      <c r="HD3" s="1552"/>
      <c r="HE3" s="1552"/>
      <c r="HF3" s="1552"/>
      <c r="HG3" s="1551" t="s">
        <v>2245</v>
      </c>
      <c r="HH3" s="1552"/>
      <c r="HI3" s="1552"/>
      <c r="HJ3" s="1552"/>
      <c r="HK3" s="1551" t="s">
        <v>2246</v>
      </c>
      <c r="HL3" s="1552"/>
      <c r="HM3" s="1552"/>
      <c r="HN3" s="1552"/>
      <c r="HO3" s="1551" t="s">
        <v>2247</v>
      </c>
      <c r="HP3" s="1552"/>
      <c r="HQ3" s="1552"/>
      <c r="HR3" s="1552"/>
      <c r="HS3" s="1551" t="s">
        <v>2248</v>
      </c>
      <c r="HT3" s="1552"/>
      <c r="HU3" s="1552"/>
      <c r="HV3" s="1552"/>
      <c r="HW3" s="1551" t="s">
        <v>2249</v>
      </c>
      <c r="HX3" s="1552"/>
      <c r="HY3" s="1552"/>
      <c r="HZ3" s="1552"/>
      <c r="IA3" s="1551" t="s">
        <v>2250</v>
      </c>
      <c r="IB3" s="1552"/>
      <c r="IC3" s="1552"/>
      <c r="ID3" s="1552"/>
      <c r="IE3" s="1551" t="s">
        <v>2251</v>
      </c>
      <c r="IF3" s="1552"/>
      <c r="IG3" s="1552"/>
      <c r="IH3" s="1552"/>
      <c r="II3" s="1551" t="s">
        <v>2252</v>
      </c>
      <c r="IJ3" s="1552"/>
      <c r="IK3" s="1552"/>
      <c r="IL3" s="1552"/>
      <c r="IM3" s="1545" t="s">
        <v>1967</v>
      </c>
      <c r="IN3" s="1545"/>
      <c r="IO3" s="1545"/>
      <c r="IP3" s="1545"/>
      <c r="IQ3" s="1545"/>
      <c r="IR3" s="1545"/>
      <c r="IS3" s="1545" t="s">
        <v>257</v>
      </c>
      <c r="IT3" s="1545"/>
      <c r="IU3" s="1545"/>
      <c r="IV3" s="1545"/>
      <c r="IW3" s="1545"/>
      <c r="IX3" s="1545"/>
      <c r="IY3" s="1545"/>
      <c r="IZ3" s="1545"/>
      <c r="JA3" s="1545"/>
      <c r="JB3" s="1545"/>
      <c r="JC3" s="1545"/>
      <c r="JD3" s="1545"/>
      <c r="JE3" s="1545"/>
      <c r="JF3" s="1545"/>
      <c r="JG3" s="1545"/>
      <c r="JH3" s="1545"/>
      <c r="JI3" s="1545"/>
      <c r="JJ3" s="1545"/>
      <c r="JK3" s="1555" t="s">
        <v>1968</v>
      </c>
      <c r="JL3" s="1545" t="s">
        <v>286</v>
      </c>
      <c r="JM3" s="1545"/>
      <c r="JN3" s="1545"/>
      <c r="JO3" s="1545"/>
      <c r="JP3" s="1545"/>
      <c r="JQ3" s="1545"/>
      <c r="JR3" s="1545"/>
      <c r="JS3" s="1548" t="s">
        <v>299</v>
      </c>
      <c r="JT3" s="1549"/>
      <c r="JU3" s="1549"/>
      <c r="JV3" s="1549"/>
      <c r="JW3" s="1549"/>
      <c r="JX3" s="1549"/>
      <c r="JY3" s="1549"/>
      <c r="JZ3" s="1549"/>
      <c r="KA3" s="1549"/>
      <c r="KB3" s="1549"/>
      <c r="KC3" s="1549"/>
      <c r="KD3" s="1549"/>
      <c r="KE3" s="1549"/>
      <c r="KF3" s="1549"/>
      <c r="KG3" s="1550"/>
      <c r="KH3" s="1548" t="s">
        <v>331</v>
      </c>
      <c r="KI3" s="1549"/>
      <c r="KJ3" s="1549"/>
      <c r="KK3" s="1549"/>
      <c r="KL3" s="1549"/>
      <c r="KM3" s="1550"/>
      <c r="KN3" s="1546" t="s">
        <v>2419</v>
      </c>
      <c r="KO3" s="1545" t="s">
        <v>2408</v>
      </c>
      <c r="KP3" s="1545"/>
      <c r="KQ3" s="1545"/>
      <c r="KR3" s="1548" t="s">
        <v>349</v>
      </c>
      <c r="KS3" s="1549"/>
      <c r="KT3" s="1550"/>
      <c r="KU3" s="402" t="s">
        <v>1969</v>
      </c>
      <c r="KV3" s="402" t="s">
        <v>1969</v>
      </c>
      <c r="KW3" s="402" t="s">
        <v>1969</v>
      </c>
      <c r="KX3" s="402" t="s">
        <v>2194</v>
      </c>
      <c r="KY3" s="369" t="s">
        <v>368</v>
      </c>
      <c r="KZ3" s="1548" t="s">
        <v>1970</v>
      </c>
      <c r="LA3" s="1549"/>
      <c r="LB3" s="1549"/>
      <c r="LC3" s="1550"/>
      <c r="LD3" s="1545" t="s">
        <v>1971</v>
      </c>
      <c r="LE3" s="1545"/>
      <c r="LF3" s="1545"/>
      <c r="LG3" s="1545"/>
      <c r="LH3" s="1545"/>
      <c r="LI3" s="1545"/>
      <c r="LJ3" s="1545"/>
      <c r="LK3" s="1545"/>
      <c r="LL3" s="1545"/>
      <c r="LM3" s="1545"/>
      <c r="LN3" s="1545"/>
      <c r="LO3" s="1545"/>
      <c r="LP3" s="1545"/>
      <c r="LQ3" s="1545"/>
      <c r="LR3" s="1545"/>
      <c r="LS3" s="1545"/>
      <c r="LT3" s="1545"/>
      <c r="LU3" s="1545"/>
      <c r="LV3" s="1545"/>
      <c r="LW3" s="1545"/>
      <c r="LX3" s="1545"/>
      <c r="LY3" s="1545"/>
      <c r="LZ3" s="1545"/>
      <c r="MA3" s="1545"/>
      <c r="MB3" s="1545"/>
      <c r="MC3" s="1545"/>
      <c r="MD3" s="1545"/>
      <c r="ME3" s="1545"/>
      <c r="MF3" s="1545"/>
      <c r="MG3" s="1545"/>
      <c r="MH3" s="1545"/>
      <c r="MI3" s="1545"/>
      <c r="MJ3" s="1545"/>
      <c r="MK3" s="1545"/>
      <c r="ML3" s="1545"/>
      <c r="MM3" s="1545"/>
      <c r="MN3" s="1545"/>
      <c r="MO3" s="1545"/>
      <c r="MP3" s="1545"/>
      <c r="MQ3" s="1545"/>
      <c r="MR3" s="1545"/>
      <c r="MS3" s="1545"/>
      <c r="MT3" s="1545"/>
      <c r="MU3" s="1545"/>
      <c r="MV3" s="1545"/>
      <c r="MW3" s="1545"/>
      <c r="MX3" s="1545"/>
      <c r="MY3" s="1545"/>
      <c r="MZ3" s="1545"/>
      <c r="NA3" s="1545"/>
      <c r="NB3" s="1545"/>
      <c r="NC3" s="1545"/>
      <c r="ND3" s="1545"/>
      <c r="NE3" s="1545"/>
      <c r="NF3" s="1545"/>
      <c r="NG3" s="1545"/>
      <c r="NH3" s="1545"/>
      <c r="NI3" s="1545"/>
      <c r="NJ3" s="1548" t="s">
        <v>23</v>
      </c>
      <c r="NK3" s="1549"/>
      <c r="NL3" s="1549"/>
      <c r="NM3" s="1549"/>
      <c r="NN3" s="1549"/>
      <c r="NO3" s="1549"/>
      <c r="NP3" s="1549"/>
      <c r="NQ3" s="1549"/>
      <c r="NR3" s="1549"/>
      <c r="NS3" s="1550"/>
      <c r="NT3" s="369" t="s">
        <v>1972</v>
      </c>
      <c r="NU3" s="369" t="s">
        <v>1973</v>
      </c>
      <c r="NV3" s="369" t="s">
        <v>1974</v>
      </c>
      <c r="NW3" s="369" t="s">
        <v>1975</v>
      </c>
      <c r="NX3" s="369" t="s">
        <v>1976</v>
      </c>
    </row>
    <row r="4" spans="1:391" s="327" customFormat="1" ht="55.5" customHeight="1">
      <c r="A4" s="369" t="s">
        <v>65</v>
      </c>
      <c r="B4" s="369" t="s">
        <v>11</v>
      </c>
      <c r="C4" s="369" t="s">
        <v>1977</v>
      </c>
      <c r="D4" s="369" t="s">
        <v>1962</v>
      </c>
      <c r="E4" s="326" t="s">
        <v>1978</v>
      </c>
      <c r="F4" s="326" t="s">
        <v>1979</v>
      </c>
      <c r="G4" s="326" t="s">
        <v>1980</v>
      </c>
      <c r="H4" s="326" t="s">
        <v>1981</v>
      </c>
      <c r="I4" s="369" t="s">
        <v>1982</v>
      </c>
      <c r="J4" s="369" t="s">
        <v>1983</v>
      </c>
      <c r="K4" s="369" t="s">
        <v>12</v>
      </c>
      <c r="L4" s="369" t="s">
        <v>1984</v>
      </c>
      <c r="M4" s="369" t="s">
        <v>20</v>
      </c>
      <c r="N4" s="369" t="s">
        <v>1985</v>
      </c>
      <c r="O4" s="1548" t="s">
        <v>1986</v>
      </c>
      <c r="P4" s="1550"/>
      <c r="Q4" s="1555" t="s">
        <v>32</v>
      </c>
      <c r="R4" s="1555" t="s">
        <v>34</v>
      </c>
      <c r="S4" s="369" t="s">
        <v>38</v>
      </c>
      <c r="T4" s="369" t="s">
        <v>41</v>
      </c>
      <c r="U4" s="369" t="s">
        <v>45</v>
      </c>
      <c r="V4" s="369" t="s">
        <v>1987</v>
      </c>
      <c r="W4" s="369" t="s">
        <v>51</v>
      </c>
      <c r="X4" s="369" t="s">
        <v>1987</v>
      </c>
      <c r="Y4" s="369" t="s">
        <v>56</v>
      </c>
      <c r="Z4" s="369" t="s">
        <v>1987</v>
      </c>
      <c r="AA4" s="369" t="s">
        <v>61</v>
      </c>
      <c r="AB4" s="369" t="s">
        <v>65</v>
      </c>
      <c r="AC4" s="369" t="s">
        <v>1987</v>
      </c>
      <c r="AD4" s="369" t="s">
        <v>72</v>
      </c>
      <c r="AE4" s="369" t="s">
        <v>75</v>
      </c>
      <c r="AF4" s="369" t="s">
        <v>1987</v>
      </c>
      <c r="AG4" s="369" t="s">
        <v>81</v>
      </c>
      <c r="AH4" s="369" t="s">
        <v>83</v>
      </c>
      <c r="AI4" s="1555" t="s">
        <v>86</v>
      </c>
      <c r="AJ4" s="1555" t="s">
        <v>2423</v>
      </c>
      <c r="AK4" s="1555" t="s">
        <v>92</v>
      </c>
      <c r="AL4" s="369" t="s">
        <v>96</v>
      </c>
      <c r="AM4" s="369" t="s">
        <v>98</v>
      </c>
      <c r="AN4" s="369" t="s">
        <v>45</v>
      </c>
      <c r="AO4" s="369" t="s">
        <v>1987</v>
      </c>
      <c r="AP4" s="369" t="s">
        <v>51</v>
      </c>
      <c r="AQ4" s="369" t="s">
        <v>1987</v>
      </c>
      <c r="AR4" s="369" t="s">
        <v>1988</v>
      </c>
      <c r="AS4" s="369" t="s">
        <v>1987</v>
      </c>
      <c r="AT4" s="369" t="s">
        <v>1989</v>
      </c>
      <c r="AU4" s="369" t="s">
        <v>65</v>
      </c>
      <c r="AV4" s="369" t="s">
        <v>1990</v>
      </c>
      <c r="AW4" s="369" t="s">
        <v>1987</v>
      </c>
      <c r="AX4" s="369" t="s">
        <v>72</v>
      </c>
      <c r="AY4" s="369" t="s">
        <v>75</v>
      </c>
      <c r="AZ4" s="369" t="s">
        <v>1987</v>
      </c>
      <c r="BA4" s="369" t="s">
        <v>81</v>
      </c>
      <c r="BB4" s="369" t="s">
        <v>83</v>
      </c>
      <c r="BC4" s="369"/>
      <c r="BD4" s="369" t="s">
        <v>1963</v>
      </c>
      <c r="BE4" s="369" t="s">
        <v>129</v>
      </c>
      <c r="BF4" s="369" t="s">
        <v>133</v>
      </c>
      <c r="BG4" s="369" t="s">
        <v>138</v>
      </c>
      <c r="BH4" s="369" t="s">
        <v>75</v>
      </c>
      <c r="BI4" s="369" t="s">
        <v>1987</v>
      </c>
      <c r="BJ4" s="369" t="s">
        <v>144</v>
      </c>
      <c r="BK4" s="369" t="s">
        <v>147</v>
      </c>
      <c r="BL4" s="369" t="s">
        <v>1963</v>
      </c>
      <c r="BM4" s="369">
        <v>14001</v>
      </c>
      <c r="BN4" s="369">
        <v>14002</v>
      </c>
      <c r="BO4" s="369">
        <v>9000</v>
      </c>
      <c r="BP4" s="369">
        <v>9001</v>
      </c>
      <c r="BQ4" s="369">
        <v>9002</v>
      </c>
      <c r="BR4" s="369">
        <v>9003</v>
      </c>
      <c r="BS4" s="369">
        <v>9004</v>
      </c>
      <c r="BT4" s="1545" t="s">
        <v>164</v>
      </c>
      <c r="BU4" s="1545"/>
      <c r="BV4" s="1545" t="s">
        <v>168</v>
      </c>
      <c r="BW4" s="1545"/>
      <c r="BX4" s="1545" t="s">
        <v>171</v>
      </c>
      <c r="BY4" s="1545"/>
      <c r="BZ4" s="1545" t="s">
        <v>174</v>
      </c>
      <c r="CA4" s="1545"/>
      <c r="CB4" s="1545" t="s">
        <v>177</v>
      </c>
      <c r="CC4" s="1545"/>
      <c r="CD4" s="1554" t="s">
        <v>180</v>
      </c>
      <c r="CE4" s="1554"/>
      <c r="CF4" s="1545" t="s">
        <v>183</v>
      </c>
      <c r="CG4" s="1545"/>
      <c r="CH4" s="1545" t="s">
        <v>186</v>
      </c>
      <c r="CI4" s="1545"/>
      <c r="CJ4" s="1545" t="s">
        <v>189</v>
      </c>
      <c r="CK4" s="1545"/>
      <c r="CL4" s="1545"/>
      <c r="CM4" s="1545"/>
      <c r="CN4" s="1556"/>
      <c r="CO4" s="369" t="s">
        <v>1991</v>
      </c>
      <c r="CP4" s="369" t="s">
        <v>1992</v>
      </c>
      <c r="CQ4" s="369" t="s">
        <v>1993</v>
      </c>
      <c r="CR4" s="369" t="s">
        <v>1994</v>
      </c>
      <c r="CS4" s="369" t="s">
        <v>1995</v>
      </c>
      <c r="CT4" s="369" t="s">
        <v>1996</v>
      </c>
      <c r="CU4" s="369" t="s">
        <v>1997</v>
      </c>
      <c r="CV4" s="369" t="s">
        <v>1994</v>
      </c>
      <c r="CW4" s="369" t="s">
        <v>1998</v>
      </c>
      <c r="CX4" s="369" t="s">
        <v>1999</v>
      </c>
      <c r="CY4" s="369" t="s">
        <v>2000</v>
      </c>
      <c r="CZ4" s="369" t="s">
        <v>1994</v>
      </c>
      <c r="DA4" s="369" t="s">
        <v>228</v>
      </c>
      <c r="DB4" s="369" t="s">
        <v>2001</v>
      </c>
      <c r="DC4" s="369" t="s">
        <v>233</v>
      </c>
      <c r="DD4" s="369" t="s">
        <v>236</v>
      </c>
      <c r="DE4" s="369"/>
      <c r="DF4" s="369"/>
      <c r="DG4" s="369"/>
      <c r="DH4" s="369"/>
      <c r="DI4" s="369" t="s">
        <v>249</v>
      </c>
      <c r="DJ4" s="369" t="s">
        <v>251</v>
      </c>
      <c r="DK4" s="369" t="s">
        <v>253</v>
      </c>
      <c r="DL4" s="369" t="s">
        <v>255</v>
      </c>
      <c r="DM4" s="1556"/>
      <c r="DN4" s="396" t="s">
        <v>228</v>
      </c>
      <c r="DO4" s="396" t="s">
        <v>2003</v>
      </c>
      <c r="DP4" s="396" t="s">
        <v>2224</v>
      </c>
      <c r="DQ4" s="396" t="s">
        <v>2223</v>
      </c>
      <c r="DR4" s="396" t="s">
        <v>2004</v>
      </c>
      <c r="DS4" s="396" t="s">
        <v>2224</v>
      </c>
      <c r="DT4" s="396" t="s">
        <v>2005</v>
      </c>
      <c r="DU4" s="396" t="s">
        <v>228</v>
      </c>
      <c r="DV4" s="396" t="s">
        <v>2003</v>
      </c>
      <c r="DW4" s="396" t="s">
        <v>2224</v>
      </c>
      <c r="DX4" s="396" t="s">
        <v>2223</v>
      </c>
      <c r="DY4" s="396" t="s">
        <v>228</v>
      </c>
      <c r="DZ4" s="396" t="s">
        <v>2003</v>
      </c>
      <c r="EA4" s="396" t="s">
        <v>2224</v>
      </c>
      <c r="EB4" s="396" t="s">
        <v>2223</v>
      </c>
      <c r="EC4" s="396" t="s">
        <v>228</v>
      </c>
      <c r="ED4" s="396" t="s">
        <v>2003</v>
      </c>
      <c r="EE4" s="396" t="s">
        <v>2224</v>
      </c>
      <c r="EF4" s="396" t="s">
        <v>2223</v>
      </c>
      <c r="EG4" s="396" t="s">
        <v>228</v>
      </c>
      <c r="EH4" s="396" t="s">
        <v>2003</v>
      </c>
      <c r="EI4" s="396" t="s">
        <v>2224</v>
      </c>
      <c r="EJ4" s="396" t="s">
        <v>2223</v>
      </c>
      <c r="EK4" s="396" t="s">
        <v>2003</v>
      </c>
      <c r="EL4" s="396" t="s">
        <v>2224</v>
      </c>
      <c r="EM4" s="396" t="s">
        <v>2223</v>
      </c>
      <c r="EN4" s="396" t="s">
        <v>228</v>
      </c>
      <c r="EO4" s="396" t="s">
        <v>2003</v>
      </c>
      <c r="EP4" s="396" t="s">
        <v>2224</v>
      </c>
      <c r="EQ4" s="396" t="s">
        <v>2223</v>
      </c>
      <c r="ER4" s="396" t="s">
        <v>228</v>
      </c>
      <c r="ES4" s="396" t="s">
        <v>2003</v>
      </c>
      <c r="ET4" s="396" t="s">
        <v>2224</v>
      </c>
      <c r="EU4" s="396" t="s">
        <v>2223</v>
      </c>
      <c r="EV4" s="396" t="s">
        <v>228</v>
      </c>
      <c r="EW4" s="396" t="s">
        <v>2003</v>
      </c>
      <c r="EX4" s="396" t="s">
        <v>2224</v>
      </c>
      <c r="EY4" s="396" t="s">
        <v>2223</v>
      </c>
      <c r="EZ4" s="396" t="s">
        <v>228</v>
      </c>
      <c r="FA4" s="396" t="s">
        <v>2003</v>
      </c>
      <c r="FB4" s="396" t="s">
        <v>2224</v>
      </c>
      <c r="FC4" s="396" t="s">
        <v>2223</v>
      </c>
      <c r="FD4" s="396" t="s">
        <v>228</v>
      </c>
      <c r="FE4" s="396" t="s">
        <v>2003</v>
      </c>
      <c r="FF4" s="396" t="s">
        <v>2224</v>
      </c>
      <c r="FG4" s="396" t="s">
        <v>2223</v>
      </c>
      <c r="FH4" s="396" t="s">
        <v>228</v>
      </c>
      <c r="FI4" s="396" t="s">
        <v>2003</v>
      </c>
      <c r="FJ4" s="396" t="s">
        <v>2224</v>
      </c>
      <c r="FK4" s="396" t="s">
        <v>2223</v>
      </c>
      <c r="FL4" s="396" t="s">
        <v>2003</v>
      </c>
      <c r="FM4" s="396" t="s">
        <v>2224</v>
      </c>
      <c r="FN4" s="396" t="s">
        <v>2223</v>
      </c>
      <c r="FO4" s="396" t="s">
        <v>228</v>
      </c>
      <c r="FP4" s="396" t="s">
        <v>2003</v>
      </c>
      <c r="FQ4" s="396" t="s">
        <v>2224</v>
      </c>
      <c r="FR4" s="396" t="s">
        <v>2223</v>
      </c>
      <c r="FS4" s="396" t="s">
        <v>228</v>
      </c>
      <c r="FT4" s="396" t="s">
        <v>2003</v>
      </c>
      <c r="FU4" s="396" t="s">
        <v>2224</v>
      </c>
      <c r="FV4" s="396" t="s">
        <v>2223</v>
      </c>
      <c r="FW4" s="396" t="s">
        <v>228</v>
      </c>
      <c r="FX4" s="396" t="s">
        <v>2003</v>
      </c>
      <c r="FY4" s="396" t="s">
        <v>2224</v>
      </c>
      <c r="FZ4" s="396" t="s">
        <v>2223</v>
      </c>
      <c r="GA4" s="396" t="s">
        <v>228</v>
      </c>
      <c r="GB4" s="396" t="s">
        <v>2003</v>
      </c>
      <c r="GC4" s="396" t="s">
        <v>2224</v>
      </c>
      <c r="GD4" s="396" t="s">
        <v>2223</v>
      </c>
      <c r="GE4" s="396" t="s">
        <v>228</v>
      </c>
      <c r="GF4" s="396" t="s">
        <v>2003</v>
      </c>
      <c r="GG4" s="396" t="s">
        <v>2224</v>
      </c>
      <c r="GH4" s="396" t="s">
        <v>2223</v>
      </c>
      <c r="GI4" s="396" t="s">
        <v>228</v>
      </c>
      <c r="GJ4" s="396" t="s">
        <v>2003</v>
      </c>
      <c r="GK4" s="396" t="s">
        <v>2224</v>
      </c>
      <c r="GL4" s="396" t="s">
        <v>2223</v>
      </c>
      <c r="GM4" s="396" t="s">
        <v>228</v>
      </c>
      <c r="GN4" s="396" t="s">
        <v>2003</v>
      </c>
      <c r="GO4" s="396" t="s">
        <v>2224</v>
      </c>
      <c r="GP4" s="396" t="s">
        <v>2223</v>
      </c>
      <c r="GQ4" s="396" t="s">
        <v>228</v>
      </c>
      <c r="GR4" s="396" t="s">
        <v>2003</v>
      </c>
      <c r="GS4" s="396" t="s">
        <v>2224</v>
      </c>
      <c r="GT4" s="396" t="s">
        <v>2223</v>
      </c>
      <c r="GU4" s="396" t="s">
        <v>228</v>
      </c>
      <c r="GV4" s="396" t="s">
        <v>2003</v>
      </c>
      <c r="GW4" s="396" t="s">
        <v>2224</v>
      </c>
      <c r="GX4" s="396" t="s">
        <v>2223</v>
      </c>
      <c r="GY4" s="396" t="s">
        <v>228</v>
      </c>
      <c r="GZ4" s="396" t="s">
        <v>2003</v>
      </c>
      <c r="HA4" s="396" t="s">
        <v>2224</v>
      </c>
      <c r="HB4" s="396" t="s">
        <v>2223</v>
      </c>
      <c r="HC4" s="396" t="s">
        <v>228</v>
      </c>
      <c r="HD4" s="396" t="s">
        <v>2003</v>
      </c>
      <c r="HE4" s="396" t="s">
        <v>2224</v>
      </c>
      <c r="HF4" s="396" t="s">
        <v>2223</v>
      </c>
      <c r="HG4" s="396" t="s">
        <v>228</v>
      </c>
      <c r="HH4" s="396" t="s">
        <v>2003</v>
      </c>
      <c r="HI4" s="396" t="s">
        <v>2224</v>
      </c>
      <c r="HJ4" s="396" t="s">
        <v>2223</v>
      </c>
      <c r="HK4" s="396" t="s">
        <v>228</v>
      </c>
      <c r="HL4" s="396" t="s">
        <v>2003</v>
      </c>
      <c r="HM4" s="396" t="s">
        <v>2224</v>
      </c>
      <c r="HN4" s="396" t="s">
        <v>2223</v>
      </c>
      <c r="HO4" s="396" t="s">
        <v>228</v>
      </c>
      <c r="HP4" s="396" t="s">
        <v>2003</v>
      </c>
      <c r="HQ4" s="396" t="s">
        <v>2224</v>
      </c>
      <c r="HR4" s="396" t="s">
        <v>2223</v>
      </c>
      <c r="HS4" s="396" t="s">
        <v>228</v>
      </c>
      <c r="HT4" s="396" t="s">
        <v>2003</v>
      </c>
      <c r="HU4" s="396" t="s">
        <v>2224</v>
      </c>
      <c r="HV4" s="396" t="s">
        <v>2223</v>
      </c>
      <c r="HW4" s="396" t="s">
        <v>228</v>
      </c>
      <c r="HX4" s="396" t="s">
        <v>2003</v>
      </c>
      <c r="HY4" s="396" t="s">
        <v>2224</v>
      </c>
      <c r="HZ4" s="396" t="s">
        <v>2223</v>
      </c>
      <c r="IA4" s="396" t="s">
        <v>228</v>
      </c>
      <c r="IB4" s="396" t="s">
        <v>2003</v>
      </c>
      <c r="IC4" s="396" t="s">
        <v>2224</v>
      </c>
      <c r="ID4" s="396" t="s">
        <v>2223</v>
      </c>
      <c r="IE4" s="396" t="s">
        <v>228</v>
      </c>
      <c r="IF4" s="396" t="s">
        <v>2003</v>
      </c>
      <c r="IG4" s="396" t="s">
        <v>2224</v>
      </c>
      <c r="IH4" s="396" t="s">
        <v>2223</v>
      </c>
      <c r="II4" s="396" t="s">
        <v>228</v>
      </c>
      <c r="IJ4" s="396" t="s">
        <v>2003</v>
      </c>
      <c r="IK4" s="396" t="s">
        <v>2224</v>
      </c>
      <c r="IL4" s="396" t="s">
        <v>2223</v>
      </c>
      <c r="IM4" s="1555" t="s">
        <v>2002</v>
      </c>
      <c r="IN4" s="369" t="s">
        <v>228</v>
      </c>
      <c r="IO4" s="369" t="s">
        <v>2003</v>
      </c>
      <c r="IP4" s="369" t="s">
        <v>1994</v>
      </c>
      <c r="IQ4" s="369" t="s">
        <v>2004</v>
      </c>
      <c r="IR4" s="369" t="s">
        <v>2005</v>
      </c>
      <c r="IS4" s="1545" t="s">
        <v>258</v>
      </c>
      <c r="IT4" s="1545"/>
      <c r="IU4" s="1545" t="s">
        <v>262</v>
      </c>
      <c r="IV4" s="1545"/>
      <c r="IW4" s="1545" t="s">
        <v>265</v>
      </c>
      <c r="IX4" s="1545"/>
      <c r="IY4" s="1545" t="s">
        <v>268</v>
      </c>
      <c r="IZ4" s="1545"/>
      <c r="JA4" s="1545" t="s">
        <v>271</v>
      </c>
      <c r="JB4" s="1545"/>
      <c r="JC4" s="1545" t="s">
        <v>274</v>
      </c>
      <c r="JD4" s="1545"/>
      <c r="JE4" s="1545" t="s">
        <v>277</v>
      </c>
      <c r="JF4" s="1545"/>
      <c r="JG4" s="1545" t="s">
        <v>280</v>
      </c>
      <c r="JH4" s="1545"/>
      <c r="JI4" s="1545" t="s">
        <v>283</v>
      </c>
      <c r="JJ4" s="1545"/>
      <c r="JK4" s="1557"/>
      <c r="JL4" s="369" t="s">
        <v>238</v>
      </c>
      <c r="JM4" s="369" t="s">
        <v>85</v>
      </c>
      <c r="JN4" s="369" t="s">
        <v>289</v>
      </c>
      <c r="JO4" s="369" t="s">
        <v>291</v>
      </c>
      <c r="JP4" s="1545" t="s">
        <v>339</v>
      </c>
      <c r="JQ4" s="1545"/>
      <c r="JR4" s="1545"/>
      <c r="JS4" s="369" t="s">
        <v>300</v>
      </c>
      <c r="JT4" s="369" t="s">
        <v>302</v>
      </c>
      <c r="JU4" s="369" t="s">
        <v>304</v>
      </c>
      <c r="JV4" s="369" t="s">
        <v>306</v>
      </c>
      <c r="JW4" s="369" t="s">
        <v>308</v>
      </c>
      <c r="JX4" s="369" t="s">
        <v>310</v>
      </c>
      <c r="JY4" s="1548" t="s">
        <v>312</v>
      </c>
      <c r="JZ4" s="1550"/>
      <c r="KA4" s="369" t="s">
        <v>316</v>
      </c>
      <c r="KB4" s="369" t="s">
        <v>319</v>
      </c>
      <c r="KC4" s="369" t="s">
        <v>321</v>
      </c>
      <c r="KD4" s="369" t="s">
        <v>323</v>
      </c>
      <c r="KE4" s="369" t="s">
        <v>325</v>
      </c>
      <c r="KF4" s="369" t="s">
        <v>327</v>
      </c>
      <c r="KG4" s="369" t="s">
        <v>329</v>
      </c>
      <c r="KH4" s="1548" t="s">
        <v>2006</v>
      </c>
      <c r="KI4" s="1550"/>
      <c r="KJ4" s="1548" t="s">
        <v>2007</v>
      </c>
      <c r="KK4" s="1550"/>
      <c r="KL4" s="1548" t="s">
        <v>2008</v>
      </c>
      <c r="KM4" s="1550"/>
      <c r="KN4" s="1547"/>
      <c r="KO4" s="369" t="s">
        <v>342</v>
      </c>
      <c r="KP4" s="369" t="s">
        <v>345</v>
      </c>
      <c r="KQ4" s="369" t="s">
        <v>297</v>
      </c>
      <c r="KR4" s="369" t="s">
        <v>350</v>
      </c>
      <c r="KS4" s="369" t="s">
        <v>353</v>
      </c>
      <c r="KT4" s="369" t="s">
        <v>355</v>
      </c>
      <c r="KU4" s="403" t="s">
        <v>361</v>
      </c>
      <c r="KV4" s="403" t="s">
        <v>364</v>
      </c>
      <c r="KW4" s="403" t="s">
        <v>2112</v>
      </c>
      <c r="KX4" s="403" t="s">
        <v>2195</v>
      </c>
      <c r="KY4" s="369" t="s">
        <v>2009</v>
      </c>
      <c r="KZ4" s="369" t="s">
        <v>199</v>
      </c>
      <c r="LA4" s="369" t="s">
        <v>211</v>
      </c>
      <c r="LB4" s="369" t="s">
        <v>219</v>
      </c>
      <c r="LC4" s="369" t="s">
        <v>2010</v>
      </c>
      <c r="LD4" s="1545" t="s">
        <v>520</v>
      </c>
      <c r="LE4" s="1545"/>
      <c r="LF4" s="1545"/>
      <c r="LG4" s="1545" t="s">
        <v>2011</v>
      </c>
      <c r="LH4" s="1545"/>
      <c r="LI4" s="1545"/>
      <c r="LJ4" s="1545"/>
      <c r="LK4" s="1545"/>
      <c r="LL4" s="1545"/>
      <c r="LM4" s="1545"/>
      <c r="LN4" s="1545"/>
      <c r="LO4" s="1545"/>
      <c r="LP4" s="1545"/>
      <c r="LQ4" s="1545"/>
      <c r="LR4" s="1545"/>
      <c r="LS4" s="1545"/>
      <c r="LT4" s="1545"/>
      <c r="LU4" s="1545"/>
      <c r="LV4" s="1545" t="s">
        <v>2012</v>
      </c>
      <c r="LW4" s="1545"/>
      <c r="LX4" s="1545"/>
      <c r="LY4" s="1545"/>
      <c r="LZ4" s="1545"/>
      <c r="MA4" s="1545"/>
      <c r="MB4" s="1545"/>
      <c r="MC4" s="1545"/>
      <c r="MD4" s="1545"/>
      <c r="ME4" s="1545"/>
      <c r="MF4" s="1545"/>
      <c r="MG4" s="1545"/>
      <c r="MH4" s="1545"/>
      <c r="MI4" s="1545"/>
      <c r="MJ4" s="1545"/>
      <c r="MK4" s="1545"/>
      <c r="ML4" s="1545"/>
      <c r="MM4" s="1545"/>
      <c r="MN4" s="1545"/>
      <c r="MO4" s="1545"/>
      <c r="MP4" s="1545"/>
      <c r="MQ4" s="1545"/>
      <c r="MR4" s="1545"/>
      <c r="MS4" s="1545"/>
      <c r="MT4" s="1545"/>
      <c r="MU4" s="1545"/>
      <c r="MV4" s="1545"/>
      <c r="MW4" s="1545"/>
      <c r="MX4" s="1545"/>
      <c r="MY4" s="1545"/>
      <c r="MZ4" s="1545" t="s">
        <v>523</v>
      </c>
      <c r="NA4" s="1545" t="s">
        <v>2013</v>
      </c>
      <c r="NB4" s="1545"/>
      <c r="NC4" s="1545"/>
      <c r="ND4" s="1545"/>
      <c r="NE4" s="1545"/>
      <c r="NF4" s="1545"/>
      <c r="NG4" s="1545"/>
      <c r="NH4" s="1545"/>
      <c r="NI4" s="1545"/>
      <c r="NJ4" s="1548" t="s">
        <v>2014</v>
      </c>
      <c r="NK4" s="1549"/>
      <c r="NL4" s="1549"/>
      <c r="NM4" s="1549"/>
      <c r="NN4" s="1550"/>
      <c r="NO4" s="1548" t="s">
        <v>2015</v>
      </c>
      <c r="NP4" s="1549"/>
      <c r="NQ4" s="1549"/>
      <c r="NR4" s="1549"/>
      <c r="NS4" s="1550"/>
      <c r="NT4" s="369"/>
      <c r="NU4" s="369"/>
      <c r="NV4" s="369"/>
      <c r="NW4" s="369"/>
      <c r="NX4" s="369"/>
    </row>
    <row r="5" spans="1:391" s="327" customFormat="1" ht="126.75" customHeight="1">
      <c r="A5" s="370" t="s">
        <v>111</v>
      </c>
      <c r="B5" s="328" t="str">
        <f>K6</f>
        <v>　</v>
      </c>
      <c r="C5" s="328" t="str">
        <f>L6</f>
        <v>　</v>
      </c>
      <c r="D5" s="328" t="str">
        <f>N6</f>
        <v>　</v>
      </c>
      <c r="E5" s="328">
        <f>'01入力票（その１）'!C18</f>
        <v>0</v>
      </c>
      <c r="F5" s="328">
        <f>'01入力票（その１）'!D18</f>
        <v>0</v>
      </c>
      <c r="G5" s="328">
        <f>'01入力票（その１）'!E18</f>
        <v>0</v>
      </c>
      <c r="H5" s="328">
        <f>'01入力票（その１）'!F18</f>
        <v>0</v>
      </c>
      <c r="I5" s="328">
        <f>'01入力票（その１）'!G18</f>
        <v>0</v>
      </c>
      <c r="J5" s="328">
        <f>'01入力票（その１）'!H18</f>
        <v>0</v>
      </c>
      <c r="K5" s="370" t="s">
        <v>2016</v>
      </c>
      <c r="L5" s="370" t="s">
        <v>2016</v>
      </c>
      <c r="M5" s="370" t="s">
        <v>2017</v>
      </c>
      <c r="N5" s="370" t="s">
        <v>2016</v>
      </c>
      <c r="O5" s="370" t="s">
        <v>27</v>
      </c>
      <c r="P5" s="370" t="s">
        <v>29</v>
      </c>
      <c r="Q5" s="1556"/>
      <c r="R5" s="1556"/>
      <c r="S5" s="370" t="s">
        <v>39</v>
      </c>
      <c r="T5" s="370" t="s">
        <v>42</v>
      </c>
      <c r="U5" s="370" t="s">
        <v>2018</v>
      </c>
      <c r="V5" s="370" t="s">
        <v>49</v>
      </c>
      <c r="W5" s="370" t="s">
        <v>2019</v>
      </c>
      <c r="X5" s="370" t="s">
        <v>54</v>
      </c>
      <c r="Y5" s="370" t="s">
        <v>2020</v>
      </c>
      <c r="Z5" s="370" t="s">
        <v>54</v>
      </c>
      <c r="AA5" s="370" t="s">
        <v>62</v>
      </c>
      <c r="AB5" s="370" t="s">
        <v>66</v>
      </c>
      <c r="AC5" s="370" t="s">
        <v>69</v>
      </c>
      <c r="AD5" s="370" t="s">
        <v>73</v>
      </c>
      <c r="AE5" s="370" t="s">
        <v>76</v>
      </c>
      <c r="AF5" s="370" t="s">
        <v>54</v>
      </c>
      <c r="AG5" s="370" t="s">
        <v>2021</v>
      </c>
      <c r="AH5" s="370" t="s">
        <v>2022</v>
      </c>
      <c r="AI5" s="1556"/>
      <c r="AJ5" s="1556"/>
      <c r="AK5" s="1556"/>
      <c r="AL5" s="370" t="s">
        <v>39</v>
      </c>
      <c r="AM5" s="370" t="s">
        <v>99</v>
      </c>
      <c r="AN5" s="370" t="s">
        <v>2018</v>
      </c>
      <c r="AO5" s="370" t="s">
        <v>49</v>
      </c>
      <c r="AP5" s="370" t="s">
        <v>103</v>
      </c>
      <c r="AQ5" s="370" t="s">
        <v>54</v>
      </c>
      <c r="AR5" s="370" t="s">
        <v>2023</v>
      </c>
      <c r="AS5" s="370" t="s">
        <v>54</v>
      </c>
      <c r="AT5" s="370" t="s">
        <v>62</v>
      </c>
      <c r="AU5" s="370" t="s">
        <v>111</v>
      </c>
      <c r="AV5" s="370" t="s">
        <v>113</v>
      </c>
      <c r="AW5" s="370" t="s">
        <v>54</v>
      </c>
      <c r="AX5" s="370" t="s">
        <v>117</v>
      </c>
      <c r="AY5" s="370" t="s">
        <v>119</v>
      </c>
      <c r="AZ5" s="370" t="s">
        <v>54</v>
      </c>
      <c r="BA5" s="370" t="s">
        <v>2024</v>
      </c>
      <c r="BB5" s="370" t="s">
        <v>2025</v>
      </c>
      <c r="BC5" s="370" t="s">
        <v>2424</v>
      </c>
      <c r="BD5" s="370" t="s">
        <v>126</v>
      </c>
      <c r="BE5" s="370" t="s">
        <v>130</v>
      </c>
      <c r="BF5" s="370" t="s">
        <v>130</v>
      </c>
      <c r="BG5" s="370" t="s">
        <v>2026</v>
      </c>
      <c r="BH5" s="370" t="s">
        <v>141</v>
      </c>
      <c r="BI5" s="370" t="s">
        <v>54</v>
      </c>
      <c r="BJ5" s="370" t="s">
        <v>145</v>
      </c>
      <c r="BK5" s="370" t="s">
        <v>145</v>
      </c>
      <c r="BL5" s="370" t="s">
        <v>126</v>
      </c>
      <c r="BM5" s="370" t="s">
        <v>2027</v>
      </c>
      <c r="BN5" s="370" t="s">
        <v>2028</v>
      </c>
      <c r="BO5" s="370" t="s">
        <v>2028</v>
      </c>
      <c r="BP5" s="370" t="s">
        <v>2028</v>
      </c>
      <c r="BQ5" s="370" t="s">
        <v>2028</v>
      </c>
      <c r="BR5" s="370" t="s">
        <v>2028</v>
      </c>
      <c r="BS5" s="370" t="s">
        <v>2028</v>
      </c>
      <c r="BT5" s="380" t="s">
        <v>2507</v>
      </c>
      <c r="BU5" s="380" t="s">
        <v>166</v>
      </c>
      <c r="BV5" s="380" t="s">
        <v>2507</v>
      </c>
      <c r="BW5" s="380" t="s">
        <v>166</v>
      </c>
      <c r="BX5" s="380" t="s">
        <v>2507</v>
      </c>
      <c r="BY5" s="380" t="s">
        <v>166</v>
      </c>
      <c r="BZ5" s="380" t="s">
        <v>2507</v>
      </c>
      <c r="CA5" s="380" t="s">
        <v>166</v>
      </c>
      <c r="CB5" s="380" t="s">
        <v>2507</v>
      </c>
      <c r="CC5" s="380" t="s">
        <v>166</v>
      </c>
      <c r="CD5" s="380" t="s">
        <v>2507</v>
      </c>
      <c r="CE5" s="380" t="s">
        <v>166</v>
      </c>
      <c r="CF5" s="380" t="s">
        <v>2507</v>
      </c>
      <c r="CG5" s="380" t="s">
        <v>166</v>
      </c>
      <c r="CH5" s="380" t="s">
        <v>2507</v>
      </c>
      <c r="CI5" s="380" t="s">
        <v>166</v>
      </c>
      <c r="CJ5" s="380" t="s">
        <v>2507</v>
      </c>
      <c r="CK5" s="380" t="s">
        <v>166</v>
      </c>
      <c r="CL5" s="370" t="s">
        <v>193</v>
      </c>
      <c r="CM5" s="370" t="s">
        <v>193</v>
      </c>
      <c r="CN5" s="1556"/>
      <c r="CO5" s="370" t="s">
        <v>2397</v>
      </c>
      <c r="CP5" s="370" t="s">
        <v>2029</v>
      </c>
      <c r="CQ5" s="370" t="s">
        <v>206</v>
      </c>
      <c r="CR5" s="370" t="s">
        <v>2028</v>
      </c>
      <c r="CS5" s="370" t="s">
        <v>2397</v>
      </c>
      <c r="CT5" s="370" t="s">
        <v>2029</v>
      </c>
      <c r="CU5" s="370" t="s">
        <v>206</v>
      </c>
      <c r="CV5" s="370" t="s">
        <v>2028</v>
      </c>
      <c r="CW5" s="370" t="s">
        <v>2397</v>
      </c>
      <c r="CX5" s="370" t="s">
        <v>2029</v>
      </c>
      <c r="CY5" s="370" t="s">
        <v>206</v>
      </c>
      <c r="CZ5" s="370" t="s">
        <v>2028</v>
      </c>
      <c r="DA5" s="370" t="s">
        <v>2030</v>
      </c>
      <c r="DB5" s="370" t="s">
        <v>231</v>
      </c>
      <c r="DC5" s="370" t="s">
        <v>2497</v>
      </c>
      <c r="DD5" s="370" t="s">
        <v>2498</v>
      </c>
      <c r="DE5" s="370" t="s">
        <v>2031</v>
      </c>
      <c r="DF5" s="370" t="s">
        <v>86</v>
      </c>
      <c r="DG5" s="370" t="s">
        <v>244</v>
      </c>
      <c r="DH5" s="370" t="s">
        <v>247</v>
      </c>
      <c r="DI5" s="370" t="s">
        <v>2032</v>
      </c>
      <c r="DJ5" s="370"/>
      <c r="DK5" s="370"/>
      <c r="DL5" s="370"/>
      <c r="DM5" s="1556"/>
      <c r="DN5" s="379" t="s">
        <v>2029</v>
      </c>
      <c r="DO5" s="397" t="s">
        <v>206</v>
      </c>
      <c r="DP5" s="397" t="s">
        <v>2225</v>
      </c>
      <c r="DQ5" s="397" t="s">
        <v>206</v>
      </c>
      <c r="DR5" s="397" t="s">
        <v>206</v>
      </c>
      <c r="DS5" s="397" t="s">
        <v>2225</v>
      </c>
      <c r="DT5" s="397" t="s">
        <v>206</v>
      </c>
      <c r="DU5" s="379" t="s">
        <v>2029</v>
      </c>
      <c r="DV5" s="397" t="s">
        <v>206</v>
      </c>
      <c r="DW5" s="397" t="s">
        <v>2225</v>
      </c>
      <c r="DX5" s="397" t="s">
        <v>206</v>
      </c>
      <c r="DY5" s="379" t="s">
        <v>2029</v>
      </c>
      <c r="DZ5" s="397" t="s">
        <v>206</v>
      </c>
      <c r="EA5" s="397" t="s">
        <v>2225</v>
      </c>
      <c r="EB5" s="397" t="s">
        <v>206</v>
      </c>
      <c r="EC5" s="379" t="s">
        <v>2029</v>
      </c>
      <c r="ED5" s="397" t="s">
        <v>206</v>
      </c>
      <c r="EE5" s="397" t="s">
        <v>2225</v>
      </c>
      <c r="EF5" s="397" t="s">
        <v>206</v>
      </c>
      <c r="EG5" s="379" t="s">
        <v>2029</v>
      </c>
      <c r="EH5" s="397" t="s">
        <v>206</v>
      </c>
      <c r="EI5" s="397" t="s">
        <v>2225</v>
      </c>
      <c r="EJ5" s="397" t="s">
        <v>206</v>
      </c>
      <c r="EK5" s="397" t="s">
        <v>206</v>
      </c>
      <c r="EL5" s="397" t="s">
        <v>2225</v>
      </c>
      <c r="EM5" s="397" t="s">
        <v>206</v>
      </c>
      <c r="EN5" s="379" t="s">
        <v>2029</v>
      </c>
      <c r="EO5" s="397" t="s">
        <v>206</v>
      </c>
      <c r="EP5" s="397" t="s">
        <v>2225</v>
      </c>
      <c r="EQ5" s="397" t="s">
        <v>206</v>
      </c>
      <c r="ER5" s="379" t="s">
        <v>2029</v>
      </c>
      <c r="ES5" s="397" t="s">
        <v>206</v>
      </c>
      <c r="ET5" s="397" t="s">
        <v>2225</v>
      </c>
      <c r="EU5" s="397" t="s">
        <v>206</v>
      </c>
      <c r="EV5" s="379" t="s">
        <v>2029</v>
      </c>
      <c r="EW5" s="397" t="s">
        <v>206</v>
      </c>
      <c r="EX5" s="397" t="s">
        <v>2225</v>
      </c>
      <c r="EY5" s="397" t="s">
        <v>206</v>
      </c>
      <c r="EZ5" s="379" t="s">
        <v>2029</v>
      </c>
      <c r="FA5" s="397" t="s">
        <v>206</v>
      </c>
      <c r="FB5" s="397" t="s">
        <v>2225</v>
      </c>
      <c r="FC5" s="397" t="s">
        <v>206</v>
      </c>
      <c r="FD5" s="379" t="s">
        <v>2029</v>
      </c>
      <c r="FE5" s="397" t="s">
        <v>206</v>
      </c>
      <c r="FF5" s="397" t="s">
        <v>2225</v>
      </c>
      <c r="FG5" s="397" t="s">
        <v>206</v>
      </c>
      <c r="FH5" s="379" t="s">
        <v>2029</v>
      </c>
      <c r="FI5" s="397" t="s">
        <v>206</v>
      </c>
      <c r="FJ5" s="397" t="s">
        <v>2225</v>
      </c>
      <c r="FK5" s="397" t="s">
        <v>206</v>
      </c>
      <c r="FL5" s="397" t="s">
        <v>206</v>
      </c>
      <c r="FM5" s="397" t="s">
        <v>2225</v>
      </c>
      <c r="FN5" s="397" t="s">
        <v>206</v>
      </c>
      <c r="FO5" s="379" t="s">
        <v>2029</v>
      </c>
      <c r="FP5" s="397" t="s">
        <v>206</v>
      </c>
      <c r="FQ5" s="397" t="s">
        <v>2225</v>
      </c>
      <c r="FR5" s="397" t="s">
        <v>206</v>
      </c>
      <c r="FS5" s="379" t="s">
        <v>2029</v>
      </c>
      <c r="FT5" s="397" t="s">
        <v>206</v>
      </c>
      <c r="FU5" s="397" t="s">
        <v>2225</v>
      </c>
      <c r="FV5" s="397" t="s">
        <v>206</v>
      </c>
      <c r="FW5" s="379" t="s">
        <v>2029</v>
      </c>
      <c r="FX5" s="397" t="s">
        <v>206</v>
      </c>
      <c r="FY5" s="397" t="s">
        <v>2225</v>
      </c>
      <c r="FZ5" s="397" t="s">
        <v>206</v>
      </c>
      <c r="GA5" s="379" t="s">
        <v>2029</v>
      </c>
      <c r="GB5" s="397" t="s">
        <v>206</v>
      </c>
      <c r="GC5" s="397" t="s">
        <v>2225</v>
      </c>
      <c r="GD5" s="397" t="s">
        <v>206</v>
      </c>
      <c r="GE5" s="379" t="s">
        <v>2029</v>
      </c>
      <c r="GF5" s="397" t="s">
        <v>206</v>
      </c>
      <c r="GG5" s="397" t="s">
        <v>2225</v>
      </c>
      <c r="GH5" s="397" t="s">
        <v>206</v>
      </c>
      <c r="GI5" s="379" t="s">
        <v>2029</v>
      </c>
      <c r="GJ5" s="397" t="s">
        <v>206</v>
      </c>
      <c r="GK5" s="397" t="s">
        <v>2225</v>
      </c>
      <c r="GL5" s="397" t="s">
        <v>206</v>
      </c>
      <c r="GM5" s="379" t="s">
        <v>2029</v>
      </c>
      <c r="GN5" s="397" t="s">
        <v>206</v>
      </c>
      <c r="GO5" s="397" t="s">
        <v>2225</v>
      </c>
      <c r="GP5" s="397" t="s">
        <v>206</v>
      </c>
      <c r="GQ5" s="379" t="s">
        <v>2029</v>
      </c>
      <c r="GR5" s="397" t="s">
        <v>206</v>
      </c>
      <c r="GS5" s="397" t="s">
        <v>2225</v>
      </c>
      <c r="GT5" s="397" t="s">
        <v>206</v>
      </c>
      <c r="GU5" s="379" t="s">
        <v>2029</v>
      </c>
      <c r="GV5" s="397" t="s">
        <v>206</v>
      </c>
      <c r="GW5" s="397" t="s">
        <v>2225</v>
      </c>
      <c r="GX5" s="397" t="s">
        <v>206</v>
      </c>
      <c r="GY5" s="379" t="s">
        <v>2029</v>
      </c>
      <c r="GZ5" s="397" t="s">
        <v>206</v>
      </c>
      <c r="HA5" s="397" t="s">
        <v>2225</v>
      </c>
      <c r="HB5" s="397" t="s">
        <v>206</v>
      </c>
      <c r="HC5" s="379" t="s">
        <v>2029</v>
      </c>
      <c r="HD5" s="397" t="s">
        <v>206</v>
      </c>
      <c r="HE5" s="397" t="s">
        <v>2225</v>
      </c>
      <c r="HF5" s="397" t="s">
        <v>206</v>
      </c>
      <c r="HG5" s="379" t="s">
        <v>2029</v>
      </c>
      <c r="HH5" s="397" t="s">
        <v>206</v>
      </c>
      <c r="HI5" s="397" t="s">
        <v>2225</v>
      </c>
      <c r="HJ5" s="397" t="s">
        <v>206</v>
      </c>
      <c r="HK5" s="379" t="s">
        <v>2029</v>
      </c>
      <c r="HL5" s="397" t="s">
        <v>206</v>
      </c>
      <c r="HM5" s="397" t="s">
        <v>2225</v>
      </c>
      <c r="HN5" s="397" t="s">
        <v>206</v>
      </c>
      <c r="HO5" s="379" t="s">
        <v>2029</v>
      </c>
      <c r="HP5" s="397" t="s">
        <v>206</v>
      </c>
      <c r="HQ5" s="397" t="s">
        <v>2225</v>
      </c>
      <c r="HR5" s="397" t="s">
        <v>206</v>
      </c>
      <c r="HS5" s="379" t="s">
        <v>2029</v>
      </c>
      <c r="HT5" s="397" t="s">
        <v>206</v>
      </c>
      <c r="HU5" s="397" t="s">
        <v>2225</v>
      </c>
      <c r="HV5" s="397" t="s">
        <v>206</v>
      </c>
      <c r="HW5" s="379" t="s">
        <v>2029</v>
      </c>
      <c r="HX5" s="397" t="s">
        <v>206</v>
      </c>
      <c r="HY5" s="397" t="s">
        <v>2225</v>
      </c>
      <c r="HZ5" s="397" t="s">
        <v>206</v>
      </c>
      <c r="IA5" s="379" t="s">
        <v>2029</v>
      </c>
      <c r="IB5" s="397" t="s">
        <v>206</v>
      </c>
      <c r="IC5" s="397" t="s">
        <v>2225</v>
      </c>
      <c r="ID5" s="397" t="s">
        <v>206</v>
      </c>
      <c r="IE5" s="379" t="s">
        <v>2029</v>
      </c>
      <c r="IF5" s="397" t="s">
        <v>206</v>
      </c>
      <c r="IG5" s="397" t="s">
        <v>2225</v>
      </c>
      <c r="IH5" s="397" t="s">
        <v>206</v>
      </c>
      <c r="II5" s="379" t="s">
        <v>2029</v>
      </c>
      <c r="IJ5" s="397" t="s">
        <v>206</v>
      </c>
      <c r="IK5" s="397" t="s">
        <v>2225</v>
      </c>
      <c r="IL5" s="397" t="s">
        <v>206</v>
      </c>
      <c r="IM5" s="1556"/>
      <c r="IN5" s="370" t="s">
        <v>2029</v>
      </c>
      <c r="IO5" s="329" t="s">
        <v>206</v>
      </c>
      <c r="IP5" s="329" t="s">
        <v>206</v>
      </c>
      <c r="IQ5" s="329" t="s">
        <v>206</v>
      </c>
      <c r="IR5" s="329" t="s">
        <v>206</v>
      </c>
      <c r="IS5" s="370" t="s">
        <v>2033</v>
      </c>
      <c r="IT5" s="370" t="s">
        <v>2499</v>
      </c>
      <c r="IU5" s="370" t="s">
        <v>2033</v>
      </c>
      <c r="IV5" s="370" t="s">
        <v>2499</v>
      </c>
      <c r="IW5" s="370" t="s">
        <v>2033</v>
      </c>
      <c r="IX5" s="370" t="s">
        <v>2499</v>
      </c>
      <c r="IY5" s="370" t="s">
        <v>2033</v>
      </c>
      <c r="IZ5" s="370" t="s">
        <v>2499</v>
      </c>
      <c r="JA5" s="370" t="s">
        <v>2033</v>
      </c>
      <c r="JB5" s="370" t="s">
        <v>2499</v>
      </c>
      <c r="JC5" s="370" t="s">
        <v>2033</v>
      </c>
      <c r="JD5" s="370" t="s">
        <v>2499</v>
      </c>
      <c r="JE5" s="370" t="s">
        <v>2033</v>
      </c>
      <c r="JF5" s="370" t="s">
        <v>2499</v>
      </c>
      <c r="JG5" s="370" t="s">
        <v>2033</v>
      </c>
      <c r="JH5" s="370" t="s">
        <v>2499</v>
      </c>
      <c r="JI5" s="370" t="s">
        <v>2033</v>
      </c>
      <c r="JJ5" s="370" t="s">
        <v>2499</v>
      </c>
      <c r="JK5" s="370"/>
      <c r="JL5" s="370" t="s">
        <v>2031</v>
      </c>
      <c r="JM5" s="370" t="s">
        <v>86</v>
      </c>
      <c r="JN5" s="370" t="s">
        <v>2034</v>
      </c>
      <c r="JO5" s="370" t="s">
        <v>2035</v>
      </c>
      <c r="JP5" s="370" t="s">
        <v>293</v>
      </c>
      <c r="JQ5" s="370" t="s">
        <v>295</v>
      </c>
      <c r="JR5" s="370" t="s">
        <v>297</v>
      </c>
      <c r="JS5" s="370" t="s">
        <v>2036</v>
      </c>
      <c r="JT5" s="370" t="s">
        <v>2036</v>
      </c>
      <c r="JU5" s="370" t="s">
        <v>2036</v>
      </c>
      <c r="JV5" s="370" t="s">
        <v>2036</v>
      </c>
      <c r="JW5" s="370" t="s">
        <v>2036</v>
      </c>
      <c r="JX5" s="370" t="s">
        <v>2036</v>
      </c>
      <c r="JY5" s="370" t="s">
        <v>2037</v>
      </c>
      <c r="JZ5" s="370" t="s">
        <v>2036</v>
      </c>
      <c r="KA5" s="370" t="s">
        <v>317</v>
      </c>
      <c r="KB5" s="370" t="s">
        <v>317</v>
      </c>
      <c r="KC5" s="370" t="s">
        <v>317</v>
      </c>
      <c r="KD5" s="370" t="s">
        <v>317</v>
      </c>
      <c r="KE5" s="370" t="s">
        <v>317</v>
      </c>
      <c r="KF5" s="370" t="s">
        <v>317</v>
      </c>
      <c r="KG5" s="370" t="s">
        <v>317</v>
      </c>
      <c r="KH5" s="379" t="s">
        <v>2505</v>
      </c>
      <c r="KI5" s="379" t="s">
        <v>2504</v>
      </c>
      <c r="KJ5" s="379" t="s">
        <v>2506</v>
      </c>
      <c r="KK5" s="379" t="s">
        <v>2504</v>
      </c>
      <c r="KL5" s="379" t="s">
        <v>2506</v>
      </c>
      <c r="KM5" s="379" t="s">
        <v>2504</v>
      </c>
      <c r="KN5" s="370" t="s">
        <v>340</v>
      </c>
      <c r="KO5" s="370" t="s">
        <v>343</v>
      </c>
      <c r="KP5" s="370" t="s">
        <v>343</v>
      </c>
      <c r="KQ5" s="370" t="s">
        <v>347</v>
      </c>
      <c r="KR5" s="370" t="s">
        <v>351</v>
      </c>
      <c r="KS5" s="370" t="s">
        <v>351</v>
      </c>
      <c r="KT5" s="370" t="s">
        <v>356</v>
      </c>
      <c r="KU5" s="379" t="s">
        <v>2038</v>
      </c>
      <c r="KV5" s="379" t="s">
        <v>2038</v>
      </c>
      <c r="KW5" s="379" t="s">
        <v>2038</v>
      </c>
      <c r="KX5" s="379" t="s">
        <v>2382</v>
      </c>
      <c r="KY5" s="370" t="s">
        <v>2039</v>
      </c>
      <c r="KZ5" s="370"/>
      <c r="LA5" s="370"/>
      <c r="LB5" s="370"/>
      <c r="LC5" s="370"/>
      <c r="LD5" s="369" t="s">
        <v>891</v>
      </c>
      <c r="LE5" s="369" t="s">
        <v>2040</v>
      </c>
      <c r="LF5" s="369" t="s">
        <v>893</v>
      </c>
      <c r="LG5" s="369" t="s">
        <v>898</v>
      </c>
      <c r="LH5" s="369" t="s">
        <v>899</v>
      </c>
      <c r="LI5" s="369" t="s">
        <v>900</v>
      </c>
      <c r="LJ5" s="369" t="s">
        <v>901</v>
      </c>
      <c r="LK5" s="369" t="s">
        <v>903</v>
      </c>
      <c r="LL5" s="369" t="s">
        <v>495</v>
      </c>
      <c r="LM5" s="369" t="s">
        <v>904</v>
      </c>
      <c r="LN5" s="369" t="s">
        <v>905</v>
      </c>
      <c r="LO5" s="369" t="s">
        <v>906</v>
      </c>
      <c r="LP5" s="369" t="s">
        <v>2041</v>
      </c>
      <c r="LQ5" s="369" t="s">
        <v>2042</v>
      </c>
      <c r="LR5" s="369" t="s">
        <v>910</v>
      </c>
      <c r="LS5" s="369" t="s">
        <v>907</v>
      </c>
      <c r="LT5" s="369" t="s">
        <v>911</v>
      </c>
      <c r="LU5" s="369" t="s">
        <v>912</v>
      </c>
      <c r="LV5" s="369" t="s">
        <v>2043</v>
      </c>
      <c r="LW5" s="369" t="s">
        <v>939</v>
      </c>
      <c r="LX5" s="369" t="s">
        <v>942</v>
      </c>
      <c r="LY5" s="369" t="s">
        <v>943</v>
      </c>
      <c r="LZ5" s="369" t="s">
        <v>946</v>
      </c>
      <c r="MA5" s="369" t="s">
        <v>947</v>
      </c>
      <c r="MB5" s="369" t="s">
        <v>950</v>
      </c>
      <c r="MC5" s="369" t="s">
        <v>951</v>
      </c>
      <c r="MD5" s="369" t="s">
        <v>954</v>
      </c>
      <c r="ME5" s="369" t="s">
        <v>955</v>
      </c>
      <c r="MF5" s="369" t="s">
        <v>958</v>
      </c>
      <c r="MG5" s="369" t="s">
        <v>511</v>
      </c>
      <c r="MH5" s="369" t="s">
        <v>961</v>
      </c>
      <c r="MI5" s="369" t="s">
        <v>962</v>
      </c>
      <c r="MJ5" s="369" t="s">
        <v>965</v>
      </c>
      <c r="MK5" s="369" t="s">
        <v>966</v>
      </c>
      <c r="ML5" s="369" t="s">
        <v>967</v>
      </c>
      <c r="MM5" s="369" t="s">
        <v>2044</v>
      </c>
      <c r="MN5" s="369" t="s">
        <v>971</v>
      </c>
      <c r="MO5" s="369" t="s">
        <v>723</v>
      </c>
      <c r="MP5" s="369" t="s">
        <v>973</v>
      </c>
      <c r="MQ5" s="369" t="s">
        <v>974</v>
      </c>
      <c r="MR5" s="369" t="s">
        <v>975</v>
      </c>
      <c r="MS5" s="369" t="s">
        <v>976</v>
      </c>
      <c r="MT5" s="369" t="s">
        <v>977</v>
      </c>
      <c r="MU5" s="369" t="s">
        <v>978</v>
      </c>
      <c r="MV5" s="369" t="s">
        <v>979</v>
      </c>
      <c r="MW5" s="369" t="s">
        <v>980</v>
      </c>
      <c r="MX5" s="369" t="s">
        <v>981</v>
      </c>
      <c r="MY5" s="369" t="s">
        <v>982</v>
      </c>
      <c r="MZ5" s="1545"/>
      <c r="NA5" s="369" t="s">
        <v>2045</v>
      </c>
      <c r="NB5" s="369" t="s">
        <v>922</v>
      </c>
      <c r="NC5" s="369" t="s">
        <v>923</v>
      </c>
      <c r="ND5" s="369" t="s">
        <v>924</v>
      </c>
      <c r="NE5" s="369" t="s">
        <v>926</v>
      </c>
      <c r="NF5" s="369" t="s">
        <v>928</v>
      </c>
      <c r="NG5" s="369" t="s">
        <v>929</v>
      </c>
      <c r="NH5" s="369" t="s">
        <v>930</v>
      </c>
      <c r="NI5" s="369" t="s">
        <v>2046</v>
      </c>
      <c r="NJ5" s="369" t="s">
        <v>2047</v>
      </c>
      <c r="NK5" s="369" t="s">
        <v>2048</v>
      </c>
      <c r="NL5" s="369" t="s">
        <v>2049</v>
      </c>
      <c r="NM5" s="369" t="s">
        <v>887</v>
      </c>
      <c r="NN5" s="369" t="s">
        <v>368</v>
      </c>
      <c r="NO5" s="369" t="s">
        <v>2047</v>
      </c>
      <c r="NP5" s="369" t="s">
        <v>2048</v>
      </c>
      <c r="NQ5" s="369" t="s">
        <v>2049</v>
      </c>
      <c r="NR5" s="369" t="s">
        <v>887</v>
      </c>
      <c r="NS5" s="369" t="s">
        <v>368</v>
      </c>
      <c r="NT5" s="370"/>
      <c r="NU5" s="370"/>
      <c r="NV5" s="370"/>
      <c r="NW5" s="370"/>
      <c r="NX5" s="370"/>
    </row>
    <row r="6" spans="1:391" s="337" customFormat="1" ht="70.5" customHeight="1">
      <c r="A6" s="330" t="str">
        <f>'02入力票（その２）'!I21</f>
        <v/>
      </c>
      <c r="B6" s="330"/>
      <c r="C6" s="330"/>
      <c r="D6" s="330"/>
      <c r="E6" s="330" t="str">
        <f>'01入力票（その１）'!V6</f>
        <v>－－－－－－－－－－－－</v>
      </c>
      <c r="F6" s="330" t="str">
        <f>'01入力票（その１）'!V7</f>
        <v>塩－－－－－－－－</v>
      </c>
      <c r="G6" s="330" t="str">
        <f>'01入力票（その１）'!V8</f>
        <v>－－－－－－－－－</v>
      </c>
      <c r="H6" s="330" t="str">
        <f>'01入力票（その１）'!V9</f>
        <v>－－－－－－－－－－－－</v>
      </c>
      <c r="I6" s="330" t="str">
        <f>'01入力票（その１）'!V10</f>
        <v>－－－－－－－－－－－－</v>
      </c>
      <c r="J6" s="330" t="str">
        <f>'01入力票（その１）'!V11</f>
        <v>－－－－－－－－－－－－</v>
      </c>
      <c r="K6" s="330" t="str">
        <f>'02入力票（その２）'!I4</f>
        <v>　</v>
      </c>
      <c r="L6" s="330" t="str">
        <f>'02入力票（その２）'!I5</f>
        <v>　</v>
      </c>
      <c r="M6" s="330" t="str">
        <f>'02入力票（その２）'!I6</f>
        <v>　</v>
      </c>
      <c r="N6" s="330" t="str">
        <f>'02入力票（その２）'!I7</f>
        <v>　</v>
      </c>
      <c r="O6" s="330" t="str">
        <f>'02入力票（その２）'!I8</f>
        <v>　</v>
      </c>
      <c r="P6" s="330" t="str">
        <f>'02入力票（その２）'!I9</f>
        <v>　</v>
      </c>
      <c r="Q6" s="330">
        <f>'02入力票（その２）'!I10</f>
        <v>0</v>
      </c>
      <c r="R6" s="330" t="str">
        <f>'02入力票（その２）'!I11</f>
        <v>○</v>
      </c>
      <c r="S6" s="331" t="str">
        <f>'02入力票（その２）'!I12</f>
        <v/>
      </c>
      <c r="T6" s="330"/>
      <c r="U6" s="330" t="str">
        <f>'02入力票（その２）'!I14</f>
        <v>※　選択してください。</v>
      </c>
      <c r="V6" s="330" t="str">
        <f>'02入力票（その２）'!I15</f>
        <v>自動入力</v>
      </c>
      <c r="W6" s="330" t="str">
        <f>'02入力票（その２）'!I16</f>
        <v/>
      </c>
      <c r="X6" s="330" t="str">
        <f>'02入力票（その２）'!I17</f>
        <v/>
      </c>
      <c r="Y6" s="330" t="str">
        <f>'02入力票（その２）'!I18</f>
        <v/>
      </c>
      <c r="Z6" s="330" t="str">
        <f>'02入力票（その２）'!I19</f>
        <v/>
      </c>
      <c r="AA6" s="330" t="str">
        <f>'02入力票（その２）'!I20</f>
        <v/>
      </c>
      <c r="AB6" s="330" t="str">
        <f>'02入力票（その２）'!I21</f>
        <v/>
      </c>
      <c r="AC6" s="330" t="str">
        <f>'02入力票（その２）'!I22</f>
        <v/>
      </c>
      <c r="AD6" s="330" t="str">
        <f>'02入力票（その２）'!I23</f>
        <v/>
      </c>
      <c r="AE6" s="330" t="str">
        <f>'02入力票（その２）'!I24</f>
        <v/>
      </c>
      <c r="AF6" s="330" t="str">
        <f>'02入力票（その２）'!I25</f>
        <v/>
      </c>
      <c r="AG6" s="330" t="str">
        <f>'02入力票（その２）'!I26</f>
        <v/>
      </c>
      <c r="AH6" s="330" t="str">
        <f>'02入力票（その２）'!I27</f>
        <v/>
      </c>
      <c r="AI6" s="330" t="str">
        <f>'02入力票（その２）'!I28</f>
        <v/>
      </c>
      <c r="AJ6" s="330" t="str">
        <f>'02入力票（その２）'!I29</f>
        <v>0</v>
      </c>
      <c r="AK6" s="330" t="str">
        <f>'02入力票（その２）'!I30</f>
        <v/>
      </c>
      <c r="AL6" s="331" t="str">
        <f>'02入力票（その２）'!I31</f>
        <v/>
      </c>
      <c r="AM6" s="330"/>
      <c r="AN6" s="330" t="str">
        <f>'02入力票（その２）'!I33</f>
        <v>※　選択してください。</v>
      </c>
      <c r="AO6" s="330" t="str">
        <f>'02入力票（その２）'!I34</f>
        <v>自動入力</v>
      </c>
      <c r="AP6" s="330" t="str">
        <f>'02入力票（その２）'!I35</f>
        <v/>
      </c>
      <c r="AQ6" s="330" t="str">
        <f>'02入力票（その２）'!I36</f>
        <v/>
      </c>
      <c r="AR6" s="330" t="str">
        <f>'02入力票（その２）'!I37</f>
        <v/>
      </c>
      <c r="AS6" s="330" t="str">
        <f>'02入力票（その２）'!I38</f>
        <v/>
      </c>
      <c r="AT6" s="330" t="str">
        <f>'02入力票（その２）'!I39</f>
        <v/>
      </c>
      <c r="AU6" s="330">
        <f>'02入力票（その２）'!G41</f>
        <v>0</v>
      </c>
      <c r="AV6" s="330" t="str">
        <f>'02入力票（その２）'!I41</f>
        <v/>
      </c>
      <c r="AW6" s="330" t="str">
        <f>'02入力票（その２）'!I42</f>
        <v/>
      </c>
      <c r="AX6" s="330" t="str">
        <f>'02入力票（その２）'!I43</f>
        <v/>
      </c>
      <c r="AY6" s="330" t="str">
        <f>'02入力票（その２）'!I44</f>
        <v/>
      </c>
      <c r="AZ6" s="330" t="str">
        <f>'02入力票（その２）'!I45</f>
        <v/>
      </c>
      <c r="BA6" s="330" t="str">
        <f>'02入力票（その２）'!I46</f>
        <v/>
      </c>
      <c r="BB6" s="330" t="str">
        <f>'02入力票（その２）'!I47</f>
        <v/>
      </c>
      <c r="BC6" s="330" t="str">
        <f>'02入力票（その２）'!I48</f>
        <v>0</v>
      </c>
      <c r="BD6" s="330" t="str">
        <f>'02入力票（その２）'!I49</f>
        <v/>
      </c>
      <c r="BE6" s="332">
        <f>'02入力票（その２）'!I50</f>
        <v>46113</v>
      </c>
      <c r="BF6" s="332">
        <f>'02入力票（その２）'!I51</f>
        <v>46477</v>
      </c>
      <c r="BG6" s="330" t="str">
        <f>'02入力票（その２）'!I52</f>
        <v/>
      </c>
      <c r="BH6" s="330" t="str">
        <f>'02入力票（その２）'!I53</f>
        <v/>
      </c>
      <c r="BI6" s="330" t="str">
        <f>'02入力票（その２）'!I54</f>
        <v/>
      </c>
      <c r="BJ6" s="330" t="str">
        <f>'02入力票（その２）'!I55</f>
        <v/>
      </c>
      <c r="BK6" s="330" t="str">
        <f>'02入力票（その２）'!I56</f>
        <v/>
      </c>
      <c r="BL6" s="330" t="str">
        <f>'02入力票（その２）'!I57</f>
        <v/>
      </c>
      <c r="BM6" s="330" t="str">
        <f>'02入力票（その２）'!I58</f>
        <v>　</v>
      </c>
      <c r="BN6" s="330" t="str">
        <f>'02入力票（その２）'!I59</f>
        <v>　</v>
      </c>
      <c r="BO6" s="330" t="str">
        <f>'02入力票（その２）'!I60</f>
        <v>　</v>
      </c>
      <c r="BP6" s="330" t="str">
        <f>'02入力票（その２）'!I61</f>
        <v>　</v>
      </c>
      <c r="BQ6" s="330" t="str">
        <f>'02入力票（その２）'!I62</f>
        <v>　</v>
      </c>
      <c r="BR6" s="330" t="str">
        <f>'02入力票（その２）'!I63</f>
        <v>　</v>
      </c>
      <c r="BS6" s="330" t="str">
        <f>'02入力票（その２）'!I64</f>
        <v>　</v>
      </c>
      <c r="BT6" s="330" t="str">
        <f>'02入力票（その２）'!I65</f>
        <v>　</v>
      </c>
      <c r="BU6" s="330" t="str">
        <f>'02入力票（その２）'!I66</f>
        <v>－</v>
      </c>
      <c r="BV6" s="330" t="str">
        <f>'02入力票（その２）'!I67</f>
        <v>　</v>
      </c>
      <c r="BW6" s="330" t="str">
        <f>'02入力票（その２）'!I68</f>
        <v>－</v>
      </c>
      <c r="BX6" s="330" t="str">
        <f>'02入力票（その２）'!I69</f>
        <v>　</v>
      </c>
      <c r="BY6" s="330" t="str">
        <f>'02入力票（その２）'!I70</f>
        <v>－</v>
      </c>
      <c r="BZ6" s="330" t="str">
        <f>'02入力票（その２）'!I71</f>
        <v>　</v>
      </c>
      <c r="CA6" s="330" t="str">
        <f>'02入力票（その２）'!I72</f>
        <v>－</v>
      </c>
      <c r="CB6" s="330" t="str">
        <f>'02入力票（その２）'!I73</f>
        <v>　</v>
      </c>
      <c r="CC6" s="330" t="str">
        <f>'02入力票（その２）'!I74</f>
        <v>－</v>
      </c>
      <c r="CD6" s="330" t="str">
        <f>'02入力票（その２）'!I75</f>
        <v>　</v>
      </c>
      <c r="CE6" s="330" t="str">
        <f>'02入力票（その２）'!I76</f>
        <v>－</v>
      </c>
      <c r="CF6" s="330" t="str">
        <f>'02入力票（その２）'!I77</f>
        <v>　</v>
      </c>
      <c r="CG6" s="330" t="str">
        <f>'02入力票（その２）'!I78</f>
        <v>－</v>
      </c>
      <c r="CH6" s="330" t="str">
        <f>'02入力票（その２）'!I79</f>
        <v>　</v>
      </c>
      <c r="CI6" s="330" t="str">
        <f>'02入力票（その２）'!I80</f>
        <v>－</v>
      </c>
      <c r="CJ6" s="330" t="str">
        <f>'02入力票（その２）'!I81</f>
        <v>　</v>
      </c>
      <c r="CK6" s="330" t="str">
        <f>'02入力票（その２）'!I82</f>
        <v>－</v>
      </c>
      <c r="CL6" s="330" t="str">
        <f>'02入力票（その２）'!I83</f>
        <v>　</v>
      </c>
      <c r="CM6" s="330" t="str">
        <f>'02入力票（その２）'!I84</f>
        <v>　</v>
      </c>
      <c r="CN6" s="330" t="str">
        <f>'03建設工事'!S38</f>
        <v>－－－－－－－－－－－－－－－－－－－－－－－－－－－－－－</v>
      </c>
      <c r="CO6" s="330" t="str">
        <f>'02入力票（その２）'!I86</f>
        <v>　</v>
      </c>
      <c r="CP6" s="330" t="str">
        <f>'02入力票（その２）'!I87</f>
        <v>　</v>
      </c>
      <c r="CQ6" s="330" t="str">
        <f>'02入力票（その２）'!I88</f>
        <v/>
      </c>
      <c r="CR6" s="333" t="str">
        <f>'02入力票（その２）'!I89</f>
        <v/>
      </c>
      <c r="CS6" s="330" t="str">
        <f>'02入力票（その２）'!I90</f>
        <v>　</v>
      </c>
      <c r="CT6" s="330" t="str">
        <f>'02入力票（その２）'!I91</f>
        <v>　</v>
      </c>
      <c r="CU6" s="330" t="str">
        <f>'02入力票（その２）'!I92</f>
        <v/>
      </c>
      <c r="CV6" s="333" t="str">
        <f>'02入力票（その２）'!I93</f>
        <v/>
      </c>
      <c r="CW6" s="330" t="str">
        <f>'02入力票（その２）'!I94</f>
        <v>　</v>
      </c>
      <c r="CX6" s="330" t="str">
        <f>'02入力票（その２）'!I95</f>
        <v>　</v>
      </c>
      <c r="CY6" s="330" t="str">
        <f>'02入力票（その２）'!I96</f>
        <v/>
      </c>
      <c r="CZ6" s="333" t="str">
        <f>'02入力票（その２）'!I97</f>
        <v/>
      </c>
      <c r="DA6" s="330" t="str">
        <f>'02入力票（その２）'!I98</f>
        <v>　</v>
      </c>
      <c r="DB6" s="330" t="str">
        <f>'02入力票（その２）'!I99</f>
        <v/>
      </c>
      <c r="DC6" s="334" t="str">
        <f>'02入力票（その２）'!I100</f>
        <v/>
      </c>
      <c r="DD6" s="334" t="str">
        <f>'02入力票（その２）'!I101</f>
        <v/>
      </c>
      <c r="DE6" s="330" t="str">
        <f>'02入力票（その２）'!I102</f>
        <v>　</v>
      </c>
      <c r="DF6" s="330" t="str">
        <f>'02入力票（その２）'!I103</f>
        <v/>
      </c>
      <c r="DG6" s="333" t="str">
        <f>'02入力票（その２）'!I104</f>
        <v/>
      </c>
      <c r="DH6" s="333" t="str">
        <f>'02入力票（その２）'!I105</f>
        <v/>
      </c>
      <c r="DI6" s="330" t="str">
        <f>'02入力票（その２）'!I106</f>
        <v/>
      </c>
      <c r="DJ6" s="330" t="str">
        <f>'02入力票（その２）'!I107</f>
        <v/>
      </c>
      <c r="DK6" s="330" t="str">
        <f>'02入力票（その２）'!I108</f>
        <v/>
      </c>
      <c r="DL6" s="330" t="str">
        <f>'02入力票（その２）'!I109</f>
        <v/>
      </c>
      <c r="DM6" s="330">
        <f>'03建設工事'!P3</f>
        <v>0</v>
      </c>
      <c r="DN6" s="398" t="str">
        <f>'03建設工事'!C40</f>
        <v/>
      </c>
      <c r="DO6" s="399">
        <f>'03建設工事'!I40</f>
        <v>0</v>
      </c>
      <c r="DP6" s="399">
        <f>'03建設工事'!L40</f>
        <v>0</v>
      </c>
      <c r="DQ6" s="399">
        <f>'03建設工事'!J40</f>
        <v>0</v>
      </c>
      <c r="DR6" s="399">
        <f>'03建設工事'!I41</f>
        <v>0</v>
      </c>
      <c r="DS6" s="399">
        <f>'03建設工事'!L41</f>
        <v>0</v>
      </c>
      <c r="DT6" s="399">
        <f>'03建設工事'!J41</f>
        <v>0</v>
      </c>
      <c r="DU6" s="399" t="str">
        <f>'03建設工事'!C42</f>
        <v/>
      </c>
      <c r="DV6" s="399">
        <f>'03建設工事'!I42</f>
        <v>0</v>
      </c>
      <c r="DW6" s="399">
        <f>'03建設工事'!L42</f>
        <v>0</v>
      </c>
      <c r="DX6" s="399">
        <f>'03建設工事'!J42</f>
        <v>0</v>
      </c>
      <c r="DY6" s="399" t="str">
        <f>'03建設工事'!C43</f>
        <v/>
      </c>
      <c r="DZ6" s="399">
        <f>'03建設工事'!I43</f>
        <v>0</v>
      </c>
      <c r="EA6" s="399">
        <f>'03建設工事'!L43</f>
        <v>0</v>
      </c>
      <c r="EB6" s="399">
        <f>'03建設工事'!J43</f>
        <v>0</v>
      </c>
      <c r="EC6" s="399" t="str">
        <f>'03建設工事'!C44</f>
        <v/>
      </c>
      <c r="ED6" s="399">
        <f>'03建設工事'!I44</f>
        <v>0</v>
      </c>
      <c r="EE6" s="399">
        <f>'03建設工事'!L44</f>
        <v>0</v>
      </c>
      <c r="EF6" s="399">
        <f>'03建設工事'!J44</f>
        <v>0</v>
      </c>
      <c r="EG6" s="399" t="str">
        <f>'03建設工事'!C45</f>
        <v/>
      </c>
      <c r="EH6" s="399">
        <f>'03建設工事'!I45</f>
        <v>0</v>
      </c>
      <c r="EI6" s="399">
        <f>'03建設工事'!L45</f>
        <v>0</v>
      </c>
      <c r="EJ6" s="399">
        <f>'03建設工事'!J45</f>
        <v>0</v>
      </c>
      <c r="EK6" s="399">
        <f>'03建設工事'!I46</f>
        <v>0</v>
      </c>
      <c r="EL6" s="399">
        <f>'03建設工事'!L46</f>
        <v>0</v>
      </c>
      <c r="EM6" s="399">
        <f>'03建設工事'!J46</f>
        <v>0</v>
      </c>
      <c r="EN6" s="399" t="str">
        <f>'03建設工事'!C47</f>
        <v/>
      </c>
      <c r="EO6" s="399">
        <f>'03建設工事'!I47</f>
        <v>0</v>
      </c>
      <c r="EP6" s="399">
        <f>'03建設工事'!L47</f>
        <v>0</v>
      </c>
      <c r="EQ6" s="399">
        <f>'03建設工事'!J47</f>
        <v>0</v>
      </c>
      <c r="ER6" s="399" t="str">
        <f>'03建設工事'!C48</f>
        <v/>
      </c>
      <c r="ES6" s="399">
        <f>'03建設工事'!I48</f>
        <v>0</v>
      </c>
      <c r="ET6" s="399">
        <f>'03建設工事'!L48</f>
        <v>0</v>
      </c>
      <c r="EU6" s="399">
        <f>'03建設工事'!J48</f>
        <v>0</v>
      </c>
      <c r="EV6" s="399" t="str">
        <f>'03建設工事'!C49</f>
        <v/>
      </c>
      <c r="EW6" s="399">
        <f>'03建設工事'!I49</f>
        <v>0</v>
      </c>
      <c r="EX6" s="399">
        <f>'03建設工事'!L49</f>
        <v>0</v>
      </c>
      <c r="EY6" s="399">
        <f>'03建設工事'!J49</f>
        <v>0</v>
      </c>
      <c r="EZ6" s="399" t="str">
        <f>'03建設工事'!C50</f>
        <v/>
      </c>
      <c r="FA6" s="399">
        <f>'03建設工事'!I50</f>
        <v>0</v>
      </c>
      <c r="FB6" s="399">
        <f>'03建設工事'!L50</f>
        <v>0</v>
      </c>
      <c r="FC6" s="399">
        <f>'03建設工事'!J50</f>
        <v>0</v>
      </c>
      <c r="FD6" s="399" t="str">
        <f>'03建設工事'!C51</f>
        <v/>
      </c>
      <c r="FE6" s="399">
        <f>'03建設工事'!I51</f>
        <v>0</v>
      </c>
      <c r="FF6" s="399">
        <f>'03建設工事'!L51</f>
        <v>0</v>
      </c>
      <c r="FG6" s="399">
        <f>'03建設工事'!J51</f>
        <v>0</v>
      </c>
      <c r="FH6" s="399" t="str">
        <f>'03建設工事'!C52</f>
        <v/>
      </c>
      <c r="FI6" s="399">
        <f>'03建設工事'!I52</f>
        <v>0</v>
      </c>
      <c r="FJ6" s="399">
        <f>'03建設工事'!L52</f>
        <v>0</v>
      </c>
      <c r="FK6" s="399">
        <f>'03建設工事'!J52</f>
        <v>0</v>
      </c>
      <c r="FL6" s="399">
        <f>'03建設工事'!I53</f>
        <v>0</v>
      </c>
      <c r="FM6" s="399">
        <f>'03建設工事'!L53</f>
        <v>0</v>
      </c>
      <c r="FN6" s="399">
        <f>'03建設工事'!J53</f>
        <v>0</v>
      </c>
      <c r="FO6" s="399" t="str">
        <f>'03建設工事'!C54</f>
        <v/>
      </c>
      <c r="FP6" s="399">
        <f>'03建設工事'!I54</f>
        <v>0</v>
      </c>
      <c r="FQ6" s="399">
        <f>'03建設工事'!L54</f>
        <v>0</v>
      </c>
      <c r="FR6" s="399">
        <f>'03建設工事'!J54</f>
        <v>0</v>
      </c>
      <c r="FS6" s="399" t="str">
        <f>'03建設工事'!C55</f>
        <v/>
      </c>
      <c r="FT6" s="399">
        <f>'03建設工事'!I55</f>
        <v>0</v>
      </c>
      <c r="FU6" s="399">
        <f>'03建設工事'!L55</f>
        <v>0</v>
      </c>
      <c r="FV6" s="399">
        <f>'03建設工事'!J55</f>
        <v>0</v>
      </c>
      <c r="FW6" s="399" t="str">
        <f>'03建設工事'!C56</f>
        <v/>
      </c>
      <c r="FX6" s="399">
        <f>'03建設工事'!I56</f>
        <v>0</v>
      </c>
      <c r="FY6" s="399">
        <f>'03建設工事'!L56</f>
        <v>0</v>
      </c>
      <c r="FZ6" s="399">
        <f>'03建設工事'!J56</f>
        <v>0</v>
      </c>
      <c r="GA6" s="399" t="str">
        <f>'03建設工事'!C57</f>
        <v/>
      </c>
      <c r="GB6" s="399">
        <f>'03建設工事'!I57</f>
        <v>0</v>
      </c>
      <c r="GC6" s="399">
        <f>'03建設工事'!L57</f>
        <v>0</v>
      </c>
      <c r="GD6" s="399">
        <f>'03建設工事'!J57</f>
        <v>0</v>
      </c>
      <c r="GE6" s="399" t="str">
        <f>'03建設工事'!C58</f>
        <v/>
      </c>
      <c r="GF6" s="399">
        <f>'03建設工事'!I58</f>
        <v>0</v>
      </c>
      <c r="GG6" s="399">
        <f>'03建設工事'!L58</f>
        <v>0</v>
      </c>
      <c r="GH6" s="399">
        <f>'03建設工事'!J58</f>
        <v>0</v>
      </c>
      <c r="GI6" s="399" t="str">
        <f>'03建設工事'!C59</f>
        <v/>
      </c>
      <c r="GJ6" s="399">
        <f>'03建設工事'!I59</f>
        <v>0</v>
      </c>
      <c r="GK6" s="399">
        <f>'03建設工事'!L59</f>
        <v>0</v>
      </c>
      <c r="GL6" s="399">
        <f>'03建設工事'!J59</f>
        <v>0</v>
      </c>
      <c r="GM6" s="399" t="str">
        <f>'03建設工事'!C60</f>
        <v/>
      </c>
      <c r="GN6" s="399">
        <f>'03建設工事'!I60</f>
        <v>0</v>
      </c>
      <c r="GO6" s="399">
        <f>'03建設工事'!L60</f>
        <v>0</v>
      </c>
      <c r="GP6" s="399">
        <f>'03建設工事'!J60</f>
        <v>0</v>
      </c>
      <c r="GQ6" s="399" t="str">
        <f>'03建設工事'!C61</f>
        <v/>
      </c>
      <c r="GR6" s="399">
        <f>'03建設工事'!I61</f>
        <v>0</v>
      </c>
      <c r="GS6" s="399">
        <f>'03建設工事'!L61</f>
        <v>0</v>
      </c>
      <c r="GT6" s="399">
        <f>'03建設工事'!J61</f>
        <v>0</v>
      </c>
      <c r="GU6" s="399" t="str">
        <f>'03建設工事'!C62</f>
        <v/>
      </c>
      <c r="GV6" s="399">
        <f>'03建設工事'!I62</f>
        <v>0</v>
      </c>
      <c r="GW6" s="399">
        <f>'03建設工事'!L62</f>
        <v>0</v>
      </c>
      <c r="GX6" s="399">
        <f>'03建設工事'!J62</f>
        <v>0</v>
      </c>
      <c r="GY6" s="399" t="str">
        <f>'03建設工事'!C63</f>
        <v/>
      </c>
      <c r="GZ6" s="399">
        <f>'03建設工事'!I63</f>
        <v>0</v>
      </c>
      <c r="HA6" s="399">
        <f>'03建設工事'!L63</f>
        <v>0</v>
      </c>
      <c r="HB6" s="399">
        <f>'03建設工事'!J63</f>
        <v>0</v>
      </c>
      <c r="HC6" s="399" t="str">
        <f>'03建設工事'!C64</f>
        <v/>
      </c>
      <c r="HD6" s="399">
        <f>'03建設工事'!I64</f>
        <v>0</v>
      </c>
      <c r="HE6" s="399">
        <f>'03建設工事'!L64</f>
        <v>0</v>
      </c>
      <c r="HF6" s="399">
        <f>'03建設工事'!J64</f>
        <v>0</v>
      </c>
      <c r="HG6" s="399" t="str">
        <f>'03建設工事'!C65</f>
        <v/>
      </c>
      <c r="HH6" s="399">
        <f>'03建設工事'!I65</f>
        <v>0</v>
      </c>
      <c r="HI6" s="399">
        <f>'03建設工事'!L65</f>
        <v>0</v>
      </c>
      <c r="HJ6" s="399">
        <f>'03建設工事'!J65</f>
        <v>0</v>
      </c>
      <c r="HK6" s="399" t="str">
        <f>'03建設工事'!C66</f>
        <v/>
      </c>
      <c r="HL6" s="399">
        <f>'03建設工事'!I66</f>
        <v>0</v>
      </c>
      <c r="HM6" s="399">
        <f>'03建設工事'!L66</f>
        <v>0</v>
      </c>
      <c r="HN6" s="399">
        <f>'03建設工事'!J66</f>
        <v>0</v>
      </c>
      <c r="HO6" s="399" t="str">
        <f>'03建設工事'!C67</f>
        <v/>
      </c>
      <c r="HP6" s="399">
        <f>'03建設工事'!I67</f>
        <v>0</v>
      </c>
      <c r="HQ6" s="399">
        <f>'03建設工事'!L67</f>
        <v>0</v>
      </c>
      <c r="HR6" s="399">
        <f>'03建設工事'!J67</f>
        <v>0</v>
      </c>
      <c r="HS6" s="399" t="str">
        <f>'03建設工事'!C68</f>
        <v/>
      </c>
      <c r="HT6" s="399">
        <f>'03建設工事'!I68</f>
        <v>0</v>
      </c>
      <c r="HU6" s="399">
        <f>'03建設工事'!L68</f>
        <v>0</v>
      </c>
      <c r="HV6" s="399">
        <f>'03建設工事'!J68</f>
        <v>0</v>
      </c>
      <c r="HW6" s="399" t="str">
        <f>'03建設工事'!C69</f>
        <v/>
      </c>
      <c r="HX6" s="399">
        <f>'03建設工事'!I69</f>
        <v>0</v>
      </c>
      <c r="HY6" s="399">
        <f>'03建設工事'!L69</f>
        <v>0</v>
      </c>
      <c r="HZ6" s="399">
        <f>'03建設工事'!J69</f>
        <v>0</v>
      </c>
      <c r="IA6" s="399" t="str">
        <f>'03建設工事'!C70</f>
        <v/>
      </c>
      <c r="IB6" s="399">
        <f>'03建設工事'!I70</f>
        <v>0</v>
      </c>
      <c r="IC6" s="399">
        <f>'03建設工事'!L70</f>
        <v>0</v>
      </c>
      <c r="ID6" s="399">
        <f>'03建設工事'!J70</f>
        <v>0</v>
      </c>
      <c r="IE6" s="399" t="str">
        <f>'03建設工事'!C71</f>
        <v/>
      </c>
      <c r="IF6" s="399">
        <f>'03建設工事'!I71</f>
        <v>0</v>
      </c>
      <c r="IG6" s="399">
        <f>'03建設工事'!L71</f>
        <v>0</v>
      </c>
      <c r="IH6" s="399">
        <f>'03建設工事'!J71</f>
        <v>0</v>
      </c>
      <c r="II6" s="399" t="str">
        <f>'03建設工事'!C72</f>
        <v/>
      </c>
      <c r="IJ6" s="399">
        <f>'03建設工事'!I72</f>
        <v>0</v>
      </c>
      <c r="IK6" s="399">
        <f>'03建設工事'!L72</f>
        <v>0</v>
      </c>
      <c r="IL6" s="399">
        <f>'03建設工事'!J72</f>
        <v>0</v>
      </c>
      <c r="IM6" s="330">
        <f>'03建設工事'!B40</f>
        <v>0</v>
      </c>
      <c r="IN6" s="330" t="str">
        <f>'03建設工事'!C40</f>
        <v/>
      </c>
      <c r="IO6" s="333">
        <f>'03建設工事'!I40</f>
        <v>0</v>
      </c>
      <c r="IP6" s="333">
        <f>'03建設工事'!J40</f>
        <v>0</v>
      </c>
      <c r="IQ6" s="333">
        <f>'03建設工事'!I41</f>
        <v>0</v>
      </c>
      <c r="IR6" s="333">
        <f>'03建設工事'!J41</f>
        <v>0</v>
      </c>
      <c r="IS6" s="330" t="str">
        <f>'02入力票（その２）'!I110</f>
        <v/>
      </c>
      <c r="IT6" s="334" t="str">
        <f>'02入力票（その２）'!I111</f>
        <v/>
      </c>
      <c r="IU6" s="330" t="str">
        <f>'02入力票（その２）'!I112</f>
        <v/>
      </c>
      <c r="IV6" s="334" t="str">
        <f>'02入力票（その２）'!I113</f>
        <v/>
      </c>
      <c r="IW6" s="330" t="str">
        <f>'02入力票（その２）'!I114</f>
        <v/>
      </c>
      <c r="IX6" s="334" t="str">
        <f>'02入力票（その２）'!I115</f>
        <v/>
      </c>
      <c r="IY6" s="330" t="str">
        <f>'02入力票（その２）'!I116</f>
        <v/>
      </c>
      <c r="IZ6" s="334" t="str">
        <f>'02入力票（その２）'!I117</f>
        <v/>
      </c>
      <c r="JA6" s="330" t="str">
        <f>'02入力票（その２）'!I118</f>
        <v/>
      </c>
      <c r="JB6" s="334" t="str">
        <f>'02入力票（その２）'!I119</f>
        <v/>
      </c>
      <c r="JC6" s="330" t="str">
        <f>'02入力票（その２）'!I120</f>
        <v/>
      </c>
      <c r="JD6" s="334" t="str">
        <f>'02入力票（その２）'!I121</f>
        <v/>
      </c>
      <c r="JE6" s="330" t="str">
        <f>'02入力票（その２）'!I122</f>
        <v/>
      </c>
      <c r="JF6" s="334" t="str">
        <f>'02入力票（その２）'!I123</f>
        <v/>
      </c>
      <c r="JG6" s="330" t="str">
        <f>'02入力票（その２）'!I124</f>
        <v/>
      </c>
      <c r="JH6" s="334" t="str">
        <f>'02入力票（その２）'!I125</f>
        <v/>
      </c>
      <c r="JI6" s="330" t="str">
        <f>'02入力票（その２）'!I126</f>
        <v/>
      </c>
      <c r="JJ6" s="334" t="str">
        <f>'02入力票（その２）'!I127</f>
        <v/>
      </c>
      <c r="JK6" s="330">
        <f>'04建設工事関連'!AU4</f>
        <v>0</v>
      </c>
      <c r="JL6" s="330" t="str">
        <f>'02入力票（その２）'!I128</f>
        <v>　</v>
      </c>
      <c r="JM6" s="330" t="str">
        <f>'02入力票（その２）'!I129</f>
        <v/>
      </c>
      <c r="JN6" s="333" t="str">
        <f>'02入力票（その２）'!I130</f>
        <v/>
      </c>
      <c r="JO6" s="333" t="str">
        <f>'02入力票（その２）'!I131</f>
        <v/>
      </c>
      <c r="JP6" s="330" t="str">
        <f>'02入力票（その２）'!I132</f>
        <v/>
      </c>
      <c r="JQ6" s="330" t="str">
        <f>'02入力票（その２）'!I133</f>
        <v/>
      </c>
      <c r="JR6" s="330">
        <f>'02入力票（その２）'!I134</f>
        <v>0</v>
      </c>
      <c r="JS6" s="330" t="str">
        <f>'02入力票（その２）'!I135</f>
        <v>　</v>
      </c>
      <c r="JT6" s="330" t="str">
        <f>'02入力票（その２）'!I136</f>
        <v>　</v>
      </c>
      <c r="JU6" s="330" t="str">
        <f>'02入力票（その２）'!I137</f>
        <v>　</v>
      </c>
      <c r="JV6" s="330" t="str">
        <f>'02入力票（その２）'!I138</f>
        <v>　</v>
      </c>
      <c r="JW6" s="330" t="str">
        <f>'02入力票（その２）'!I139</f>
        <v>　</v>
      </c>
      <c r="JX6" s="330" t="str">
        <f>'02入力票（その２）'!I140</f>
        <v>　</v>
      </c>
      <c r="JY6" s="330" t="str">
        <f>'02入力票（その２）'!I141</f>
        <v>　</v>
      </c>
      <c r="JZ6" s="330" t="str">
        <f>'02入力票（その２）'!I142</f>
        <v>　</v>
      </c>
      <c r="KA6" s="330" t="str">
        <f>'02入力票（その２）'!I143</f>
        <v/>
      </c>
      <c r="KB6" s="330" t="str">
        <f>'02入力票（その２）'!I144</f>
        <v/>
      </c>
      <c r="KC6" s="330" t="str">
        <f>'02入力票（その２）'!I145</f>
        <v/>
      </c>
      <c r="KD6" s="330" t="str">
        <f>'02入力票（その２）'!I146</f>
        <v/>
      </c>
      <c r="KE6" s="330" t="str">
        <f>'02入力票（その２）'!I147</f>
        <v/>
      </c>
      <c r="KF6" s="330" t="str">
        <f>'02入力票（その２）'!I148</f>
        <v/>
      </c>
      <c r="KG6" s="330" t="str">
        <f>'02入力票（その２）'!I149</f>
        <v/>
      </c>
      <c r="KH6" s="333" t="str">
        <f>'02入力票（その２）'!I150</f>
        <v/>
      </c>
      <c r="KI6" s="333" t="str">
        <f>'02入力票（その２）'!I151</f>
        <v/>
      </c>
      <c r="KJ6" s="333" t="str">
        <f>'02入力票（その２）'!I152</f>
        <v/>
      </c>
      <c r="KK6" s="333" t="str">
        <f>'02入力票（その２）'!I153</f>
        <v/>
      </c>
      <c r="KL6" s="333" t="str">
        <f>'02入力票（その２）'!I154</f>
        <v/>
      </c>
      <c r="KM6" s="333" t="str">
        <f>'02入力票（その２）'!I155</f>
        <v/>
      </c>
      <c r="KN6" s="330" t="str">
        <f>'02入力票（その２）'!I156</f>
        <v/>
      </c>
      <c r="KO6" s="330" t="str">
        <f>'02入力票（その２）'!I157</f>
        <v/>
      </c>
      <c r="KP6" s="330" t="str">
        <f>'02入力票（その２）'!I158</f>
        <v/>
      </c>
      <c r="KQ6" s="330">
        <f>'02入力票（その２）'!I159</f>
        <v>0</v>
      </c>
      <c r="KR6" s="333" t="str">
        <f>'02入力票（その２）'!I160</f>
        <v/>
      </c>
      <c r="KS6" s="333" t="str">
        <f>'02入力票（その２）'!I161</f>
        <v/>
      </c>
      <c r="KT6" s="335" t="e">
        <f>'02入力票（その２）'!I162</f>
        <v>#VALUE!</v>
      </c>
      <c r="KU6" s="330" t="str">
        <f>'02入力票（その２）'!I163</f>
        <v>　</v>
      </c>
      <c r="KV6" s="330" t="str">
        <f>'02入力票（その２）'!I164</f>
        <v>　</v>
      </c>
      <c r="KW6" s="330" t="str">
        <f>'02入力票（その２）'!I165</f>
        <v>　</v>
      </c>
      <c r="KX6" s="406" t="str">
        <f>'02入力票（その２）'!I166</f>
        <v/>
      </c>
      <c r="KY6" s="330">
        <f>'02入力票（その２）'!G167</f>
        <v>0</v>
      </c>
      <c r="KZ6" s="330" t="str">
        <f>'04建設工事関連'!Z10</f>
        <v>　</v>
      </c>
      <c r="LA6" s="330" t="str">
        <f>'04建設工事関連'!Z11</f>
        <v>　</v>
      </c>
      <c r="LB6" s="330" t="str">
        <f>'04建設工事関連'!Z12</f>
        <v>　</v>
      </c>
      <c r="LC6" s="330">
        <f>'04建設工事関連'!AU4</f>
        <v>0</v>
      </c>
      <c r="LD6" s="330" t="str">
        <f>'04建設工事関連'!C152</f>
        <v>-</v>
      </c>
      <c r="LE6" s="330" t="str">
        <f>'04建設工事関連'!D152</f>
        <v>-</v>
      </c>
      <c r="LF6" s="330" t="str">
        <f>'04建設工事関連'!E152</f>
        <v>-</v>
      </c>
      <c r="LG6" s="330" t="str">
        <f>'04建設工事関連'!F152</f>
        <v>-</v>
      </c>
      <c r="LH6" s="330" t="str">
        <f>'04建設工事関連'!G152</f>
        <v>-</v>
      </c>
      <c r="LI6" s="330" t="str">
        <f>'04建設工事関連'!H152</f>
        <v>-</v>
      </c>
      <c r="LJ6" s="330" t="str">
        <f>'04建設工事関連'!I152</f>
        <v>-</v>
      </c>
      <c r="LK6" s="330" t="str">
        <f>'04建設工事関連'!J152</f>
        <v>-</v>
      </c>
      <c r="LL6" s="330" t="str">
        <f>'04建設工事関連'!K152</f>
        <v>-</v>
      </c>
      <c r="LM6" s="330" t="str">
        <f>'04建設工事関連'!L152</f>
        <v>-</v>
      </c>
      <c r="LN6" s="330" t="str">
        <f>'04建設工事関連'!M152</f>
        <v>-</v>
      </c>
      <c r="LO6" s="330" t="str">
        <f>'04建設工事関連'!N152</f>
        <v>-</v>
      </c>
      <c r="LP6" s="330" t="str">
        <f>'04建設工事関連'!O152</f>
        <v>-</v>
      </c>
      <c r="LQ6" s="330" t="str">
        <f>'04建設工事関連'!P152</f>
        <v>-</v>
      </c>
      <c r="LR6" s="330" t="str">
        <f>'04建設工事関連'!Q152</f>
        <v>-</v>
      </c>
      <c r="LS6" s="330" t="str">
        <f>'04建設工事関連'!R152</f>
        <v>-</v>
      </c>
      <c r="LT6" s="330" t="str">
        <f>'04建設工事関連'!S152</f>
        <v>-</v>
      </c>
      <c r="LU6" s="330" t="str">
        <f>'04建設工事関連'!T152</f>
        <v>-</v>
      </c>
      <c r="LV6" s="330" t="str">
        <f>'04建設工事関連'!U152</f>
        <v>-</v>
      </c>
      <c r="LW6" s="330" t="str">
        <f>'04建設工事関連'!V152</f>
        <v>-</v>
      </c>
      <c r="LX6" s="330" t="str">
        <f>'04建設工事関連'!W152</f>
        <v>-</v>
      </c>
      <c r="LY6" s="330" t="str">
        <f>'04建設工事関連'!X152</f>
        <v>-</v>
      </c>
      <c r="LZ6" s="330" t="str">
        <f>'04建設工事関連'!Y152</f>
        <v>-</v>
      </c>
      <c r="MA6" s="330" t="str">
        <f>'04建設工事関連'!Z152</f>
        <v>-</v>
      </c>
      <c r="MB6" s="330" t="str">
        <f>'04建設工事関連'!AA152</f>
        <v>-</v>
      </c>
      <c r="MC6" s="330" t="str">
        <f>'04建設工事関連'!AB152</f>
        <v>-</v>
      </c>
      <c r="MD6" s="330" t="str">
        <f>'04建設工事関連'!AC152</f>
        <v>-</v>
      </c>
      <c r="ME6" s="330" t="str">
        <f>'04建設工事関連'!AD152</f>
        <v>-</v>
      </c>
      <c r="MF6" s="330" t="str">
        <f>'04建設工事関連'!AE152</f>
        <v>-</v>
      </c>
      <c r="MG6" s="330" t="str">
        <f>'04建設工事関連'!AF152</f>
        <v>-</v>
      </c>
      <c r="MH6" s="330" t="str">
        <f>'04建設工事関連'!AG152</f>
        <v>-</v>
      </c>
      <c r="MI6" s="330" t="str">
        <f>'04建設工事関連'!AH152</f>
        <v>-</v>
      </c>
      <c r="MJ6" s="330" t="str">
        <f>'04建設工事関連'!AI152</f>
        <v>-</v>
      </c>
      <c r="MK6" s="330" t="str">
        <f>'04建設工事関連'!AJ152</f>
        <v>-</v>
      </c>
      <c r="ML6" s="330" t="str">
        <f>'04建設工事関連'!AK152</f>
        <v>-</v>
      </c>
      <c r="MM6" s="330" t="str">
        <f>'04建設工事関連'!AL152</f>
        <v>-</v>
      </c>
      <c r="MN6" s="330" t="str">
        <f>'04建設工事関連'!AM152</f>
        <v>-</v>
      </c>
      <c r="MO6" s="330" t="str">
        <f>'04建設工事関連'!AN152</f>
        <v>-</v>
      </c>
      <c r="MP6" s="330" t="str">
        <f>'04建設工事関連'!AO152</f>
        <v>-</v>
      </c>
      <c r="MQ6" s="330" t="str">
        <f>'04建設工事関連'!AP152</f>
        <v>-</v>
      </c>
      <c r="MR6" s="330" t="str">
        <f>'04建設工事関連'!AQ152</f>
        <v>-</v>
      </c>
      <c r="MS6" s="330" t="str">
        <f>'04建設工事関連'!AR152</f>
        <v>-</v>
      </c>
      <c r="MT6" s="330" t="str">
        <f>'04建設工事関連'!AS152</f>
        <v>-</v>
      </c>
      <c r="MU6" s="330" t="str">
        <f>'04建設工事関連'!AT152</f>
        <v>-</v>
      </c>
      <c r="MV6" s="330" t="str">
        <f>'04建設工事関連'!AU152</f>
        <v>-</v>
      </c>
      <c r="MW6" s="330" t="str">
        <f>'04建設工事関連'!AV152</f>
        <v>-</v>
      </c>
      <c r="MX6" s="330" t="str">
        <f>'04建設工事関連'!AW152</f>
        <v>-</v>
      </c>
      <c r="MY6" s="330" t="str">
        <f>'04建設工事関連'!AX152</f>
        <v>-</v>
      </c>
      <c r="MZ6" s="330" t="str">
        <f>'04建設工事関連'!AY152</f>
        <v>-</v>
      </c>
      <c r="NA6" s="330" t="str">
        <f>'04建設工事関連'!AZ152</f>
        <v>-</v>
      </c>
      <c r="NB6" s="330" t="str">
        <f>'04建設工事関連'!BA152</f>
        <v>-</v>
      </c>
      <c r="NC6" s="330" t="str">
        <f>'04建設工事関連'!BB152</f>
        <v>-</v>
      </c>
      <c r="ND6" s="330" t="str">
        <f>'04建設工事関連'!BC152</f>
        <v>-</v>
      </c>
      <c r="NE6" s="330" t="str">
        <f>'04建設工事関連'!BD152</f>
        <v>-</v>
      </c>
      <c r="NF6" s="330" t="str">
        <f>'04建設工事関連'!BE152</f>
        <v>-</v>
      </c>
      <c r="NG6" s="330" t="str">
        <f>'04建設工事関連'!BF152</f>
        <v>-</v>
      </c>
      <c r="NH6" s="330" t="str">
        <f>'04建設工事関連'!BG152</f>
        <v>-</v>
      </c>
      <c r="NI6" s="330" t="str">
        <f>'04建設工事関連'!BH152</f>
        <v>-</v>
      </c>
      <c r="NJ6" s="330" t="str">
        <f>CONCATENATE('05物品・役務'!C42,"　－　",'05物品・役務'!F42)</f>
        <v>　－　</v>
      </c>
      <c r="NK6" s="330" t="str">
        <f>CONCATENATE('05物品・役務'!C43,"　－　",'05物品・役務'!F43)</f>
        <v>　－　</v>
      </c>
      <c r="NL6" s="330" t="str">
        <f>CONCATENATE('05物品・役務'!C44,"　－　",'05物品・役務'!F44)</f>
        <v>　－　</v>
      </c>
      <c r="NM6" s="330" t="str">
        <f>'05物品・役務'!P89</f>
        <v>－－－－－－－－－－－－－－－－－－－－－－－－－－－－-－－－－－－－－－－－－－－－－－－－－－－－－－－－－－-－－－－－－－－－－－－－－－－－－－</v>
      </c>
      <c r="NN6" s="330">
        <f>'05物品・役務'!N68</f>
        <v>0</v>
      </c>
      <c r="NO6" s="330" t="str">
        <f>CONCATENATE('05物品・役務'!C80,"　－　",'05物品・役務'!F80)</f>
        <v>　　　－　</v>
      </c>
      <c r="NP6" s="330" t="str">
        <f>CONCATENATE('05物品・役務'!C82,"　－　",'05物品・役務'!F82)</f>
        <v>　－　</v>
      </c>
      <c r="NQ6" s="330" t="str">
        <f>CONCATENATE('05物品・役務'!C84,"　－　",'05物品・役務'!F84)</f>
        <v>　－　</v>
      </c>
      <c r="NR6" s="330" t="str">
        <f>'05物品・役務'!P107</f>
        <v>－－－－－－－－－－－－－－－－－－－－－－－－－-－－－－－－－－－－－－－－－－－－－－－－－</v>
      </c>
      <c r="NS6" s="330">
        <f>'05物品・役務'!I115</f>
        <v>0</v>
      </c>
      <c r="NT6" s="405" t="s">
        <v>2508</v>
      </c>
      <c r="NU6" s="334"/>
      <c r="NV6" s="336"/>
      <c r="NW6" s="334"/>
      <c r="NX6" s="334"/>
      <c r="NY6" s="431"/>
    </row>
    <row r="7" spans="1:391" s="339" customFormat="1">
      <c r="A7" s="338"/>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NY7" s="433"/>
      <c r="NZ7" s="429"/>
      <c r="OA7" s="429"/>
    </row>
    <row r="8" spans="1:391" s="339" customFormat="1">
      <c r="A8" s="34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NZ8" s="429"/>
      <c r="OA8" s="429"/>
    </row>
    <row r="9" spans="1:391" s="339" customFormat="1">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NZ9" s="429"/>
      <c r="OA9" s="429"/>
    </row>
    <row r="10" spans="1:391" s="339" customFormat="1">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NY10" s="430"/>
      <c r="NZ10" s="429"/>
      <c r="OA10" s="428"/>
    </row>
    <row r="11" spans="1:391" s="339" customFormat="1">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NY11" s="430"/>
      <c r="NZ11" s="429"/>
      <c r="OA11" s="428"/>
    </row>
    <row r="12" spans="1:391" s="339" customFormat="1">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c r="IC12" s="400"/>
      <c r="ID12" s="400"/>
      <c r="IE12" s="400"/>
      <c r="IF12" s="400"/>
      <c r="IG12" s="400"/>
      <c r="IH12" s="400"/>
      <c r="II12" s="400"/>
      <c r="IJ12" s="400"/>
      <c r="IK12" s="400"/>
      <c r="IL12" s="400"/>
    </row>
    <row r="13" spans="1:391" s="339" customFormat="1">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row>
    <row r="14" spans="1:391" s="339" customFormat="1">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row>
    <row r="15" spans="1:391" s="339" customFormat="1">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row>
  </sheetData>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K25"/>
  <sheetViews>
    <sheetView view="pageBreakPreview" zoomScale="85" zoomScaleNormal="85" zoomScaleSheetLayoutView="85" workbookViewId="0">
      <selection activeCell="G6" sqref="G6"/>
    </sheetView>
  </sheetViews>
  <sheetFormatPr defaultRowHeight="11.25"/>
  <cols>
    <col min="1" max="1" width="8.25" style="374" customWidth="1"/>
    <col min="2" max="2" width="13.875" style="374" customWidth="1"/>
    <col min="3" max="3" width="5.375" style="374" customWidth="1"/>
    <col min="4" max="4" width="32.5" style="374" customWidth="1"/>
    <col min="5" max="5" width="24.625" style="374" customWidth="1"/>
    <col min="6" max="6" width="12.625" style="374" bestFit="1" customWidth="1"/>
    <col min="7" max="7" width="16.5" style="374" customWidth="1"/>
    <col min="8" max="8" width="6.25" style="374" customWidth="1"/>
    <col min="9" max="9" width="2.625" style="374" customWidth="1"/>
    <col min="10" max="10" width="3.75" style="374" customWidth="1"/>
    <col min="11" max="11" width="2.625" style="374" customWidth="1"/>
    <col min="12" max="256" width="9" style="374"/>
    <col min="257" max="257" width="8.25" style="374" customWidth="1"/>
    <col min="258" max="258" width="13.875" style="374" customWidth="1"/>
    <col min="259" max="259" width="5.375" style="374" customWidth="1"/>
    <col min="260" max="260" width="32.5" style="374" customWidth="1"/>
    <col min="261" max="261" width="24.625" style="374" customWidth="1"/>
    <col min="262" max="262" width="12.625" style="374" bestFit="1" customWidth="1"/>
    <col min="263" max="263" width="16.5" style="374" customWidth="1"/>
    <col min="264" max="264" width="6.25" style="374" customWidth="1"/>
    <col min="265" max="265" width="2.625" style="374" customWidth="1"/>
    <col min="266" max="266" width="3.75" style="374" customWidth="1"/>
    <col min="267" max="267" width="2.625" style="374" customWidth="1"/>
    <col min="268" max="512" width="9" style="374"/>
    <col min="513" max="513" width="8.25" style="374" customWidth="1"/>
    <col min="514" max="514" width="13.875" style="374" customWidth="1"/>
    <col min="515" max="515" width="5.375" style="374" customWidth="1"/>
    <col min="516" max="516" width="32.5" style="374" customWidth="1"/>
    <col min="517" max="517" width="24.625" style="374" customWidth="1"/>
    <col min="518" max="518" width="12.625" style="374" bestFit="1" customWidth="1"/>
    <col min="519" max="519" width="16.5" style="374" customWidth="1"/>
    <col min="520" max="520" width="6.25" style="374" customWidth="1"/>
    <col min="521" max="521" width="2.625" style="374" customWidth="1"/>
    <col min="522" max="522" width="3.75" style="374" customWidth="1"/>
    <col min="523" max="523" width="2.625" style="374" customWidth="1"/>
    <col min="524" max="768" width="9" style="374"/>
    <col min="769" max="769" width="8.25" style="374" customWidth="1"/>
    <col min="770" max="770" width="13.875" style="374" customWidth="1"/>
    <col min="771" max="771" width="5.375" style="374" customWidth="1"/>
    <col min="772" max="772" width="32.5" style="374" customWidth="1"/>
    <col min="773" max="773" width="24.625" style="374" customWidth="1"/>
    <col min="774" max="774" width="12.625" style="374" bestFit="1" customWidth="1"/>
    <col min="775" max="775" width="16.5" style="374" customWidth="1"/>
    <col min="776" max="776" width="6.25" style="374" customWidth="1"/>
    <col min="777" max="777" width="2.625" style="374" customWidth="1"/>
    <col min="778" max="778" width="3.75" style="374" customWidth="1"/>
    <col min="779" max="779" width="2.625" style="374" customWidth="1"/>
    <col min="780" max="1024" width="9" style="374"/>
    <col min="1025" max="1025" width="8.25" style="374" customWidth="1"/>
    <col min="1026" max="1026" width="13.875" style="374" customWidth="1"/>
    <col min="1027" max="1027" width="5.375" style="374" customWidth="1"/>
    <col min="1028" max="1028" width="32.5" style="374" customWidth="1"/>
    <col min="1029" max="1029" width="24.625" style="374" customWidth="1"/>
    <col min="1030" max="1030" width="12.625" style="374" bestFit="1" customWidth="1"/>
    <col min="1031" max="1031" width="16.5" style="374" customWidth="1"/>
    <col min="1032" max="1032" width="6.25" style="374" customWidth="1"/>
    <col min="1033" max="1033" width="2.625" style="374" customWidth="1"/>
    <col min="1034" max="1034" width="3.75" style="374" customWidth="1"/>
    <col min="1035" max="1035" width="2.625" style="374" customWidth="1"/>
    <col min="1036" max="1280" width="9" style="374"/>
    <col min="1281" max="1281" width="8.25" style="374" customWidth="1"/>
    <col min="1282" max="1282" width="13.875" style="374" customWidth="1"/>
    <col min="1283" max="1283" width="5.375" style="374" customWidth="1"/>
    <col min="1284" max="1284" width="32.5" style="374" customWidth="1"/>
    <col min="1285" max="1285" width="24.625" style="374" customWidth="1"/>
    <col min="1286" max="1286" width="12.625" style="374" bestFit="1" customWidth="1"/>
    <col min="1287" max="1287" width="16.5" style="374" customWidth="1"/>
    <col min="1288" max="1288" width="6.25" style="374" customWidth="1"/>
    <col min="1289" max="1289" width="2.625" style="374" customWidth="1"/>
    <col min="1290" max="1290" width="3.75" style="374" customWidth="1"/>
    <col min="1291" max="1291" width="2.625" style="374" customWidth="1"/>
    <col min="1292" max="1536" width="9" style="374"/>
    <col min="1537" max="1537" width="8.25" style="374" customWidth="1"/>
    <col min="1538" max="1538" width="13.875" style="374" customWidth="1"/>
    <col min="1539" max="1539" width="5.375" style="374" customWidth="1"/>
    <col min="1540" max="1540" width="32.5" style="374" customWidth="1"/>
    <col min="1541" max="1541" width="24.625" style="374" customWidth="1"/>
    <col min="1542" max="1542" width="12.625" style="374" bestFit="1" customWidth="1"/>
    <col min="1543" max="1543" width="16.5" style="374" customWidth="1"/>
    <col min="1544" max="1544" width="6.25" style="374" customWidth="1"/>
    <col min="1545" max="1545" width="2.625" style="374" customWidth="1"/>
    <col min="1546" max="1546" width="3.75" style="374" customWidth="1"/>
    <col min="1547" max="1547" width="2.625" style="374" customWidth="1"/>
    <col min="1548" max="1792" width="9" style="374"/>
    <col min="1793" max="1793" width="8.25" style="374" customWidth="1"/>
    <col min="1794" max="1794" width="13.875" style="374" customWidth="1"/>
    <col min="1795" max="1795" width="5.375" style="374" customWidth="1"/>
    <col min="1796" max="1796" width="32.5" style="374" customWidth="1"/>
    <col min="1797" max="1797" width="24.625" style="374" customWidth="1"/>
    <col min="1798" max="1798" width="12.625" style="374" bestFit="1" customWidth="1"/>
    <col min="1799" max="1799" width="16.5" style="374" customWidth="1"/>
    <col min="1800" max="1800" width="6.25" style="374" customWidth="1"/>
    <col min="1801" max="1801" width="2.625" style="374" customWidth="1"/>
    <col min="1802" max="1802" width="3.75" style="374" customWidth="1"/>
    <col min="1803" max="1803" width="2.625" style="374" customWidth="1"/>
    <col min="1804" max="2048" width="9" style="374"/>
    <col min="2049" max="2049" width="8.25" style="374" customWidth="1"/>
    <col min="2050" max="2050" width="13.875" style="374" customWidth="1"/>
    <col min="2051" max="2051" width="5.375" style="374" customWidth="1"/>
    <col min="2052" max="2052" width="32.5" style="374" customWidth="1"/>
    <col min="2053" max="2053" width="24.625" style="374" customWidth="1"/>
    <col min="2054" max="2054" width="12.625" style="374" bestFit="1" customWidth="1"/>
    <col min="2055" max="2055" width="16.5" style="374" customWidth="1"/>
    <col min="2056" max="2056" width="6.25" style="374" customWidth="1"/>
    <col min="2057" max="2057" width="2.625" style="374" customWidth="1"/>
    <col min="2058" max="2058" width="3.75" style="374" customWidth="1"/>
    <col min="2059" max="2059" width="2.625" style="374" customWidth="1"/>
    <col min="2060" max="2304" width="9" style="374"/>
    <col min="2305" max="2305" width="8.25" style="374" customWidth="1"/>
    <col min="2306" max="2306" width="13.875" style="374" customWidth="1"/>
    <col min="2307" max="2307" width="5.375" style="374" customWidth="1"/>
    <col min="2308" max="2308" width="32.5" style="374" customWidth="1"/>
    <col min="2309" max="2309" width="24.625" style="374" customWidth="1"/>
    <col min="2310" max="2310" width="12.625" style="374" bestFit="1" customWidth="1"/>
    <col min="2311" max="2311" width="16.5" style="374" customWidth="1"/>
    <col min="2312" max="2312" width="6.25" style="374" customWidth="1"/>
    <col min="2313" max="2313" width="2.625" style="374" customWidth="1"/>
    <col min="2314" max="2314" width="3.75" style="374" customWidth="1"/>
    <col min="2315" max="2315" width="2.625" style="374" customWidth="1"/>
    <col min="2316" max="2560" width="9" style="374"/>
    <col min="2561" max="2561" width="8.25" style="374" customWidth="1"/>
    <col min="2562" max="2562" width="13.875" style="374" customWidth="1"/>
    <col min="2563" max="2563" width="5.375" style="374" customWidth="1"/>
    <col min="2564" max="2564" width="32.5" style="374" customWidth="1"/>
    <col min="2565" max="2565" width="24.625" style="374" customWidth="1"/>
    <col min="2566" max="2566" width="12.625" style="374" bestFit="1" customWidth="1"/>
    <col min="2567" max="2567" width="16.5" style="374" customWidth="1"/>
    <col min="2568" max="2568" width="6.25" style="374" customWidth="1"/>
    <col min="2569" max="2569" width="2.625" style="374" customWidth="1"/>
    <col min="2570" max="2570" width="3.75" style="374" customWidth="1"/>
    <col min="2571" max="2571" width="2.625" style="374" customWidth="1"/>
    <col min="2572" max="2816" width="9" style="374"/>
    <col min="2817" max="2817" width="8.25" style="374" customWidth="1"/>
    <col min="2818" max="2818" width="13.875" style="374" customWidth="1"/>
    <col min="2819" max="2819" width="5.375" style="374" customWidth="1"/>
    <col min="2820" max="2820" width="32.5" style="374" customWidth="1"/>
    <col min="2821" max="2821" width="24.625" style="374" customWidth="1"/>
    <col min="2822" max="2822" width="12.625" style="374" bestFit="1" customWidth="1"/>
    <col min="2823" max="2823" width="16.5" style="374" customWidth="1"/>
    <col min="2824" max="2824" width="6.25" style="374" customWidth="1"/>
    <col min="2825" max="2825" width="2.625" style="374" customWidth="1"/>
    <col min="2826" max="2826" width="3.75" style="374" customWidth="1"/>
    <col min="2827" max="2827" width="2.625" style="374" customWidth="1"/>
    <col min="2828" max="3072" width="9" style="374"/>
    <col min="3073" max="3073" width="8.25" style="374" customWidth="1"/>
    <col min="3074" max="3074" width="13.875" style="374" customWidth="1"/>
    <col min="3075" max="3075" width="5.375" style="374" customWidth="1"/>
    <col min="3076" max="3076" width="32.5" style="374" customWidth="1"/>
    <col min="3077" max="3077" width="24.625" style="374" customWidth="1"/>
    <col min="3078" max="3078" width="12.625" style="374" bestFit="1" customWidth="1"/>
    <col min="3079" max="3079" width="16.5" style="374" customWidth="1"/>
    <col min="3080" max="3080" width="6.25" style="374" customWidth="1"/>
    <col min="3081" max="3081" width="2.625" style="374" customWidth="1"/>
    <col min="3082" max="3082" width="3.75" style="374" customWidth="1"/>
    <col min="3083" max="3083" width="2.625" style="374" customWidth="1"/>
    <col min="3084" max="3328" width="9" style="374"/>
    <col min="3329" max="3329" width="8.25" style="374" customWidth="1"/>
    <col min="3330" max="3330" width="13.875" style="374" customWidth="1"/>
    <col min="3331" max="3331" width="5.375" style="374" customWidth="1"/>
    <col min="3332" max="3332" width="32.5" style="374" customWidth="1"/>
    <col min="3333" max="3333" width="24.625" style="374" customWidth="1"/>
    <col min="3334" max="3334" width="12.625" style="374" bestFit="1" customWidth="1"/>
    <col min="3335" max="3335" width="16.5" style="374" customWidth="1"/>
    <col min="3336" max="3336" width="6.25" style="374" customWidth="1"/>
    <col min="3337" max="3337" width="2.625" style="374" customWidth="1"/>
    <col min="3338" max="3338" width="3.75" style="374" customWidth="1"/>
    <col min="3339" max="3339" width="2.625" style="374" customWidth="1"/>
    <col min="3340" max="3584" width="9" style="374"/>
    <col min="3585" max="3585" width="8.25" style="374" customWidth="1"/>
    <col min="3586" max="3586" width="13.875" style="374" customWidth="1"/>
    <col min="3587" max="3587" width="5.375" style="374" customWidth="1"/>
    <col min="3588" max="3588" width="32.5" style="374" customWidth="1"/>
    <col min="3589" max="3589" width="24.625" style="374" customWidth="1"/>
    <col min="3590" max="3590" width="12.625" style="374" bestFit="1" customWidth="1"/>
    <col min="3591" max="3591" width="16.5" style="374" customWidth="1"/>
    <col min="3592" max="3592" width="6.25" style="374" customWidth="1"/>
    <col min="3593" max="3593" width="2.625" style="374" customWidth="1"/>
    <col min="3594" max="3594" width="3.75" style="374" customWidth="1"/>
    <col min="3595" max="3595" width="2.625" style="374" customWidth="1"/>
    <col min="3596" max="3840" width="9" style="374"/>
    <col min="3841" max="3841" width="8.25" style="374" customWidth="1"/>
    <col min="3842" max="3842" width="13.875" style="374" customWidth="1"/>
    <col min="3843" max="3843" width="5.375" style="374" customWidth="1"/>
    <col min="3844" max="3844" width="32.5" style="374" customWidth="1"/>
    <col min="3845" max="3845" width="24.625" style="374" customWidth="1"/>
    <col min="3846" max="3846" width="12.625" style="374" bestFit="1" customWidth="1"/>
    <col min="3847" max="3847" width="16.5" style="374" customWidth="1"/>
    <col min="3848" max="3848" width="6.25" style="374" customWidth="1"/>
    <col min="3849" max="3849" width="2.625" style="374" customWidth="1"/>
    <col min="3850" max="3850" width="3.75" style="374" customWidth="1"/>
    <col min="3851" max="3851" width="2.625" style="374" customWidth="1"/>
    <col min="3852" max="4096" width="9" style="374"/>
    <col min="4097" max="4097" width="8.25" style="374" customWidth="1"/>
    <col min="4098" max="4098" width="13.875" style="374" customWidth="1"/>
    <col min="4099" max="4099" width="5.375" style="374" customWidth="1"/>
    <col min="4100" max="4100" width="32.5" style="374" customWidth="1"/>
    <col min="4101" max="4101" width="24.625" style="374" customWidth="1"/>
    <col min="4102" max="4102" width="12.625" style="374" bestFit="1" customWidth="1"/>
    <col min="4103" max="4103" width="16.5" style="374" customWidth="1"/>
    <col min="4104" max="4104" width="6.25" style="374" customWidth="1"/>
    <col min="4105" max="4105" width="2.625" style="374" customWidth="1"/>
    <col min="4106" max="4106" width="3.75" style="374" customWidth="1"/>
    <col min="4107" max="4107" width="2.625" style="374" customWidth="1"/>
    <col min="4108" max="4352" width="9" style="374"/>
    <col min="4353" max="4353" width="8.25" style="374" customWidth="1"/>
    <col min="4354" max="4354" width="13.875" style="374" customWidth="1"/>
    <col min="4355" max="4355" width="5.375" style="374" customWidth="1"/>
    <col min="4356" max="4356" width="32.5" style="374" customWidth="1"/>
    <col min="4357" max="4357" width="24.625" style="374" customWidth="1"/>
    <col min="4358" max="4358" width="12.625" style="374" bestFit="1" customWidth="1"/>
    <col min="4359" max="4359" width="16.5" style="374" customWidth="1"/>
    <col min="4360" max="4360" width="6.25" style="374" customWidth="1"/>
    <col min="4361" max="4361" width="2.625" style="374" customWidth="1"/>
    <col min="4362" max="4362" width="3.75" style="374" customWidth="1"/>
    <col min="4363" max="4363" width="2.625" style="374" customWidth="1"/>
    <col min="4364" max="4608" width="9" style="374"/>
    <col min="4609" max="4609" width="8.25" style="374" customWidth="1"/>
    <col min="4610" max="4610" width="13.875" style="374" customWidth="1"/>
    <col min="4611" max="4611" width="5.375" style="374" customWidth="1"/>
    <col min="4612" max="4612" width="32.5" style="374" customWidth="1"/>
    <col min="4613" max="4613" width="24.625" style="374" customWidth="1"/>
    <col min="4614" max="4614" width="12.625" style="374" bestFit="1" customWidth="1"/>
    <col min="4615" max="4615" width="16.5" style="374" customWidth="1"/>
    <col min="4616" max="4616" width="6.25" style="374" customWidth="1"/>
    <col min="4617" max="4617" width="2.625" style="374" customWidth="1"/>
    <col min="4618" max="4618" width="3.75" style="374" customWidth="1"/>
    <col min="4619" max="4619" width="2.625" style="374" customWidth="1"/>
    <col min="4620" max="4864" width="9" style="374"/>
    <col min="4865" max="4865" width="8.25" style="374" customWidth="1"/>
    <col min="4866" max="4866" width="13.875" style="374" customWidth="1"/>
    <col min="4867" max="4867" width="5.375" style="374" customWidth="1"/>
    <col min="4868" max="4868" width="32.5" style="374" customWidth="1"/>
    <col min="4869" max="4869" width="24.625" style="374" customWidth="1"/>
    <col min="4870" max="4870" width="12.625" style="374" bestFit="1" customWidth="1"/>
    <col min="4871" max="4871" width="16.5" style="374" customWidth="1"/>
    <col min="4872" max="4872" width="6.25" style="374" customWidth="1"/>
    <col min="4873" max="4873" width="2.625" style="374" customWidth="1"/>
    <col min="4874" max="4874" width="3.75" style="374" customWidth="1"/>
    <col min="4875" max="4875" width="2.625" style="374" customWidth="1"/>
    <col min="4876" max="5120" width="9" style="374"/>
    <col min="5121" max="5121" width="8.25" style="374" customWidth="1"/>
    <col min="5122" max="5122" width="13.875" style="374" customWidth="1"/>
    <col min="5123" max="5123" width="5.375" style="374" customWidth="1"/>
    <col min="5124" max="5124" width="32.5" style="374" customWidth="1"/>
    <col min="5125" max="5125" width="24.625" style="374" customWidth="1"/>
    <col min="5126" max="5126" width="12.625" style="374" bestFit="1" customWidth="1"/>
    <col min="5127" max="5127" width="16.5" style="374" customWidth="1"/>
    <col min="5128" max="5128" width="6.25" style="374" customWidth="1"/>
    <col min="5129" max="5129" width="2.625" style="374" customWidth="1"/>
    <col min="5130" max="5130" width="3.75" style="374" customWidth="1"/>
    <col min="5131" max="5131" width="2.625" style="374" customWidth="1"/>
    <col min="5132" max="5376" width="9" style="374"/>
    <col min="5377" max="5377" width="8.25" style="374" customWidth="1"/>
    <col min="5378" max="5378" width="13.875" style="374" customWidth="1"/>
    <col min="5379" max="5379" width="5.375" style="374" customWidth="1"/>
    <col min="5380" max="5380" width="32.5" style="374" customWidth="1"/>
    <col min="5381" max="5381" width="24.625" style="374" customWidth="1"/>
    <col min="5382" max="5382" width="12.625" style="374" bestFit="1" customWidth="1"/>
    <col min="5383" max="5383" width="16.5" style="374" customWidth="1"/>
    <col min="5384" max="5384" width="6.25" style="374" customWidth="1"/>
    <col min="5385" max="5385" width="2.625" style="374" customWidth="1"/>
    <col min="5386" max="5386" width="3.75" style="374" customWidth="1"/>
    <col min="5387" max="5387" width="2.625" style="374" customWidth="1"/>
    <col min="5388" max="5632" width="9" style="374"/>
    <col min="5633" max="5633" width="8.25" style="374" customWidth="1"/>
    <col min="5634" max="5634" width="13.875" style="374" customWidth="1"/>
    <col min="5635" max="5635" width="5.375" style="374" customWidth="1"/>
    <col min="5636" max="5636" width="32.5" style="374" customWidth="1"/>
    <col min="5637" max="5637" width="24.625" style="374" customWidth="1"/>
    <col min="5638" max="5638" width="12.625" style="374" bestFit="1" customWidth="1"/>
    <col min="5639" max="5639" width="16.5" style="374" customWidth="1"/>
    <col min="5640" max="5640" width="6.25" style="374" customWidth="1"/>
    <col min="5641" max="5641" width="2.625" style="374" customWidth="1"/>
    <col min="5642" max="5642" width="3.75" style="374" customWidth="1"/>
    <col min="5643" max="5643" width="2.625" style="374" customWidth="1"/>
    <col min="5644" max="5888" width="9" style="374"/>
    <col min="5889" max="5889" width="8.25" style="374" customWidth="1"/>
    <col min="5890" max="5890" width="13.875" style="374" customWidth="1"/>
    <col min="5891" max="5891" width="5.375" style="374" customWidth="1"/>
    <col min="5892" max="5892" width="32.5" style="374" customWidth="1"/>
    <col min="5893" max="5893" width="24.625" style="374" customWidth="1"/>
    <col min="5894" max="5894" width="12.625" style="374" bestFit="1" customWidth="1"/>
    <col min="5895" max="5895" width="16.5" style="374" customWidth="1"/>
    <col min="5896" max="5896" width="6.25" style="374" customWidth="1"/>
    <col min="5897" max="5897" width="2.625" style="374" customWidth="1"/>
    <col min="5898" max="5898" width="3.75" style="374" customWidth="1"/>
    <col min="5899" max="5899" width="2.625" style="374" customWidth="1"/>
    <col min="5900" max="6144" width="9" style="374"/>
    <col min="6145" max="6145" width="8.25" style="374" customWidth="1"/>
    <col min="6146" max="6146" width="13.875" style="374" customWidth="1"/>
    <col min="6147" max="6147" width="5.375" style="374" customWidth="1"/>
    <col min="6148" max="6148" width="32.5" style="374" customWidth="1"/>
    <col min="6149" max="6149" width="24.625" style="374" customWidth="1"/>
    <col min="6150" max="6150" width="12.625" style="374" bestFit="1" customWidth="1"/>
    <col min="6151" max="6151" width="16.5" style="374" customWidth="1"/>
    <col min="6152" max="6152" width="6.25" style="374" customWidth="1"/>
    <col min="6153" max="6153" width="2.625" style="374" customWidth="1"/>
    <col min="6154" max="6154" width="3.75" style="374" customWidth="1"/>
    <col min="6155" max="6155" width="2.625" style="374" customWidth="1"/>
    <col min="6156" max="6400" width="9" style="374"/>
    <col min="6401" max="6401" width="8.25" style="374" customWidth="1"/>
    <col min="6402" max="6402" width="13.875" style="374" customWidth="1"/>
    <col min="6403" max="6403" width="5.375" style="374" customWidth="1"/>
    <col min="6404" max="6404" width="32.5" style="374" customWidth="1"/>
    <col min="6405" max="6405" width="24.625" style="374" customWidth="1"/>
    <col min="6406" max="6406" width="12.625" style="374" bestFit="1" customWidth="1"/>
    <col min="6407" max="6407" width="16.5" style="374" customWidth="1"/>
    <col min="6408" max="6408" width="6.25" style="374" customWidth="1"/>
    <col min="6409" max="6409" width="2.625" style="374" customWidth="1"/>
    <col min="6410" max="6410" width="3.75" style="374" customWidth="1"/>
    <col min="6411" max="6411" width="2.625" style="374" customWidth="1"/>
    <col min="6412" max="6656" width="9" style="374"/>
    <col min="6657" max="6657" width="8.25" style="374" customWidth="1"/>
    <col min="6658" max="6658" width="13.875" style="374" customWidth="1"/>
    <col min="6659" max="6659" width="5.375" style="374" customWidth="1"/>
    <col min="6660" max="6660" width="32.5" style="374" customWidth="1"/>
    <col min="6661" max="6661" width="24.625" style="374" customWidth="1"/>
    <col min="6662" max="6662" width="12.625" style="374" bestFit="1" customWidth="1"/>
    <col min="6663" max="6663" width="16.5" style="374" customWidth="1"/>
    <col min="6664" max="6664" width="6.25" style="374" customWidth="1"/>
    <col min="6665" max="6665" width="2.625" style="374" customWidth="1"/>
    <col min="6666" max="6666" width="3.75" style="374" customWidth="1"/>
    <col min="6667" max="6667" width="2.625" style="374" customWidth="1"/>
    <col min="6668" max="6912" width="9" style="374"/>
    <col min="6913" max="6913" width="8.25" style="374" customWidth="1"/>
    <col min="6914" max="6914" width="13.875" style="374" customWidth="1"/>
    <col min="6915" max="6915" width="5.375" style="374" customWidth="1"/>
    <col min="6916" max="6916" width="32.5" style="374" customWidth="1"/>
    <col min="6917" max="6917" width="24.625" style="374" customWidth="1"/>
    <col min="6918" max="6918" width="12.625" style="374" bestFit="1" customWidth="1"/>
    <col min="6919" max="6919" width="16.5" style="374" customWidth="1"/>
    <col min="6920" max="6920" width="6.25" style="374" customWidth="1"/>
    <col min="6921" max="6921" width="2.625" style="374" customWidth="1"/>
    <col min="6922" max="6922" width="3.75" style="374" customWidth="1"/>
    <col min="6923" max="6923" width="2.625" style="374" customWidth="1"/>
    <col min="6924" max="7168" width="9" style="374"/>
    <col min="7169" max="7169" width="8.25" style="374" customWidth="1"/>
    <col min="7170" max="7170" width="13.875" style="374" customWidth="1"/>
    <col min="7171" max="7171" width="5.375" style="374" customWidth="1"/>
    <col min="7172" max="7172" width="32.5" style="374" customWidth="1"/>
    <col min="7173" max="7173" width="24.625" style="374" customWidth="1"/>
    <col min="7174" max="7174" width="12.625" style="374" bestFit="1" customWidth="1"/>
    <col min="7175" max="7175" width="16.5" style="374" customWidth="1"/>
    <col min="7176" max="7176" width="6.25" style="374" customWidth="1"/>
    <col min="7177" max="7177" width="2.625" style="374" customWidth="1"/>
    <col min="7178" max="7178" width="3.75" style="374" customWidth="1"/>
    <col min="7179" max="7179" width="2.625" style="374" customWidth="1"/>
    <col min="7180" max="7424" width="9" style="374"/>
    <col min="7425" max="7425" width="8.25" style="374" customWidth="1"/>
    <col min="7426" max="7426" width="13.875" style="374" customWidth="1"/>
    <col min="7427" max="7427" width="5.375" style="374" customWidth="1"/>
    <col min="7428" max="7428" width="32.5" style="374" customWidth="1"/>
    <col min="7429" max="7429" width="24.625" style="374" customWidth="1"/>
    <col min="7430" max="7430" width="12.625" style="374" bestFit="1" customWidth="1"/>
    <col min="7431" max="7431" width="16.5" style="374" customWidth="1"/>
    <col min="7432" max="7432" width="6.25" style="374" customWidth="1"/>
    <col min="7433" max="7433" width="2.625" style="374" customWidth="1"/>
    <col min="7434" max="7434" width="3.75" style="374" customWidth="1"/>
    <col min="7435" max="7435" width="2.625" style="374" customWidth="1"/>
    <col min="7436" max="7680" width="9" style="374"/>
    <col min="7681" max="7681" width="8.25" style="374" customWidth="1"/>
    <col min="7682" max="7682" width="13.875" style="374" customWidth="1"/>
    <col min="7683" max="7683" width="5.375" style="374" customWidth="1"/>
    <col min="7684" max="7684" width="32.5" style="374" customWidth="1"/>
    <col min="7685" max="7685" width="24.625" style="374" customWidth="1"/>
    <col min="7686" max="7686" width="12.625" style="374" bestFit="1" customWidth="1"/>
    <col min="7687" max="7687" width="16.5" style="374" customWidth="1"/>
    <col min="7688" max="7688" width="6.25" style="374" customWidth="1"/>
    <col min="7689" max="7689" width="2.625" style="374" customWidth="1"/>
    <col min="7690" max="7690" width="3.75" style="374" customWidth="1"/>
    <col min="7691" max="7691" width="2.625" style="374" customWidth="1"/>
    <col min="7692" max="7936" width="9" style="374"/>
    <col min="7937" max="7937" width="8.25" style="374" customWidth="1"/>
    <col min="7938" max="7938" width="13.875" style="374" customWidth="1"/>
    <col min="7939" max="7939" width="5.375" style="374" customWidth="1"/>
    <col min="7940" max="7940" width="32.5" style="374" customWidth="1"/>
    <col min="7941" max="7941" width="24.625" style="374" customWidth="1"/>
    <col min="7942" max="7942" width="12.625" style="374" bestFit="1" customWidth="1"/>
    <col min="7943" max="7943" width="16.5" style="374" customWidth="1"/>
    <col min="7944" max="7944" width="6.25" style="374" customWidth="1"/>
    <col min="7945" max="7945" width="2.625" style="374" customWidth="1"/>
    <col min="7946" max="7946" width="3.75" style="374" customWidth="1"/>
    <col min="7947" max="7947" width="2.625" style="374" customWidth="1"/>
    <col min="7948" max="8192" width="9" style="374"/>
    <col min="8193" max="8193" width="8.25" style="374" customWidth="1"/>
    <col min="8194" max="8194" width="13.875" style="374" customWidth="1"/>
    <col min="8195" max="8195" width="5.375" style="374" customWidth="1"/>
    <col min="8196" max="8196" width="32.5" style="374" customWidth="1"/>
    <col min="8197" max="8197" width="24.625" style="374" customWidth="1"/>
    <col min="8198" max="8198" width="12.625" style="374" bestFit="1" customWidth="1"/>
    <col min="8199" max="8199" width="16.5" style="374" customWidth="1"/>
    <col min="8200" max="8200" width="6.25" style="374" customWidth="1"/>
    <col min="8201" max="8201" width="2.625" style="374" customWidth="1"/>
    <col min="8202" max="8202" width="3.75" style="374" customWidth="1"/>
    <col min="8203" max="8203" width="2.625" style="374" customWidth="1"/>
    <col min="8204" max="8448" width="9" style="374"/>
    <col min="8449" max="8449" width="8.25" style="374" customWidth="1"/>
    <col min="8450" max="8450" width="13.875" style="374" customWidth="1"/>
    <col min="8451" max="8451" width="5.375" style="374" customWidth="1"/>
    <col min="8452" max="8452" width="32.5" style="374" customWidth="1"/>
    <col min="8453" max="8453" width="24.625" style="374" customWidth="1"/>
    <col min="8454" max="8454" width="12.625" style="374" bestFit="1" customWidth="1"/>
    <col min="8455" max="8455" width="16.5" style="374" customWidth="1"/>
    <col min="8456" max="8456" width="6.25" style="374" customWidth="1"/>
    <col min="8457" max="8457" width="2.625" style="374" customWidth="1"/>
    <col min="8458" max="8458" width="3.75" style="374" customWidth="1"/>
    <col min="8459" max="8459" width="2.625" style="374" customWidth="1"/>
    <col min="8460" max="8704" width="9" style="374"/>
    <col min="8705" max="8705" width="8.25" style="374" customWidth="1"/>
    <col min="8706" max="8706" width="13.875" style="374" customWidth="1"/>
    <col min="8707" max="8707" width="5.375" style="374" customWidth="1"/>
    <col min="8708" max="8708" width="32.5" style="374" customWidth="1"/>
    <col min="8709" max="8709" width="24.625" style="374" customWidth="1"/>
    <col min="8710" max="8710" width="12.625" style="374" bestFit="1" customWidth="1"/>
    <col min="8711" max="8711" width="16.5" style="374" customWidth="1"/>
    <col min="8712" max="8712" width="6.25" style="374" customWidth="1"/>
    <col min="8713" max="8713" width="2.625" style="374" customWidth="1"/>
    <col min="8714" max="8714" width="3.75" style="374" customWidth="1"/>
    <col min="8715" max="8715" width="2.625" style="374" customWidth="1"/>
    <col min="8716" max="8960" width="9" style="374"/>
    <col min="8961" max="8961" width="8.25" style="374" customWidth="1"/>
    <col min="8962" max="8962" width="13.875" style="374" customWidth="1"/>
    <col min="8963" max="8963" width="5.375" style="374" customWidth="1"/>
    <col min="8964" max="8964" width="32.5" style="374" customWidth="1"/>
    <col min="8965" max="8965" width="24.625" style="374" customWidth="1"/>
    <col min="8966" max="8966" width="12.625" style="374" bestFit="1" customWidth="1"/>
    <col min="8967" max="8967" width="16.5" style="374" customWidth="1"/>
    <col min="8968" max="8968" width="6.25" style="374" customWidth="1"/>
    <col min="8969" max="8969" width="2.625" style="374" customWidth="1"/>
    <col min="8970" max="8970" width="3.75" style="374" customWidth="1"/>
    <col min="8971" max="8971" width="2.625" style="374" customWidth="1"/>
    <col min="8972" max="9216" width="9" style="374"/>
    <col min="9217" max="9217" width="8.25" style="374" customWidth="1"/>
    <col min="9218" max="9218" width="13.875" style="374" customWidth="1"/>
    <col min="9219" max="9219" width="5.375" style="374" customWidth="1"/>
    <col min="9220" max="9220" width="32.5" style="374" customWidth="1"/>
    <col min="9221" max="9221" width="24.625" style="374" customWidth="1"/>
    <col min="9222" max="9222" width="12.625" style="374" bestFit="1" customWidth="1"/>
    <col min="9223" max="9223" width="16.5" style="374" customWidth="1"/>
    <col min="9224" max="9224" width="6.25" style="374" customWidth="1"/>
    <col min="9225" max="9225" width="2.625" style="374" customWidth="1"/>
    <col min="9226" max="9226" width="3.75" style="374" customWidth="1"/>
    <col min="9227" max="9227" width="2.625" style="374" customWidth="1"/>
    <col min="9228" max="9472" width="9" style="374"/>
    <col min="9473" max="9473" width="8.25" style="374" customWidth="1"/>
    <col min="9474" max="9474" width="13.875" style="374" customWidth="1"/>
    <col min="9475" max="9475" width="5.375" style="374" customWidth="1"/>
    <col min="9476" max="9476" width="32.5" style="374" customWidth="1"/>
    <col min="9477" max="9477" width="24.625" style="374" customWidth="1"/>
    <col min="9478" max="9478" width="12.625" style="374" bestFit="1" customWidth="1"/>
    <col min="9479" max="9479" width="16.5" style="374" customWidth="1"/>
    <col min="9480" max="9480" width="6.25" style="374" customWidth="1"/>
    <col min="9481" max="9481" width="2.625" style="374" customWidth="1"/>
    <col min="9482" max="9482" width="3.75" style="374" customWidth="1"/>
    <col min="9483" max="9483" width="2.625" style="374" customWidth="1"/>
    <col min="9484" max="9728" width="9" style="374"/>
    <col min="9729" max="9729" width="8.25" style="374" customWidth="1"/>
    <col min="9730" max="9730" width="13.875" style="374" customWidth="1"/>
    <col min="9731" max="9731" width="5.375" style="374" customWidth="1"/>
    <col min="9732" max="9732" width="32.5" style="374" customWidth="1"/>
    <col min="9733" max="9733" width="24.625" style="374" customWidth="1"/>
    <col min="9734" max="9734" width="12.625" style="374" bestFit="1" customWidth="1"/>
    <col min="9735" max="9735" width="16.5" style="374" customWidth="1"/>
    <col min="9736" max="9736" width="6.25" style="374" customWidth="1"/>
    <col min="9737" max="9737" width="2.625" style="374" customWidth="1"/>
    <col min="9738" max="9738" width="3.75" style="374" customWidth="1"/>
    <col min="9739" max="9739" width="2.625" style="374" customWidth="1"/>
    <col min="9740" max="9984" width="9" style="374"/>
    <col min="9985" max="9985" width="8.25" style="374" customWidth="1"/>
    <col min="9986" max="9986" width="13.875" style="374" customWidth="1"/>
    <col min="9987" max="9987" width="5.375" style="374" customWidth="1"/>
    <col min="9988" max="9988" width="32.5" style="374" customWidth="1"/>
    <col min="9989" max="9989" width="24.625" style="374" customWidth="1"/>
    <col min="9990" max="9990" width="12.625" style="374" bestFit="1" customWidth="1"/>
    <col min="9991" max="9991" width="16.5" style="374" customWidth="1"/>
    <col min="9992" max="9992" width="6.25" style="374" customWidth="1"/>
    <col min="9993" max="9993" width="2.625" style="374" customWidth="1"/>
    <col min="9994" max="9994" width="3.75" style="374" customWidth="1"/>
    <col min="9995" max="9995" width="2.625" style="374" customWidth="1"/>
    <col min="9996" max="10240" width="9" style="374"/>
    <col min="10241" max="10241" width="8.25" style="374" customWidth="1"/>
    <col min="10242" max="10242" width="13.875" style="374" customWidth="1"/>
    <col min="10243" max="10243" width="5.375" style="374" customWidth="1"/>
    <col min="10244" max="10244" width="32.5" style="374" customWidth="1"/>
    <col min="10245" max="10245" width="24.625" style="374" customWidth="1"/>
    <col min="10246" max="10246" width="12.625" style="374" bestFit="1" customWidth="1"/>
    <col min="10247" max="10247" width="16.5" style="374" customWidth="1"/>
    <col min="10248" max="10248" width="6.25" style="374" customWidth="1"/>
    <col min="10249" max="10249" width="2.625" style="374" customWidth="1"/>
    <col min="10250" max="10250" width="3.75" style="374" customWidth="1"/>
    <col min="10251" max="10251" width="2.625" style="374" customWidth="1"/>
    <col min="10252" max="10496" width="9" style="374"/>
    <col min="10497" max="10497" width="8.25" style="374" customWidth="1"/>
    <col min="10498" max="10498" width="13.875" style="374" customWidth="1"/>
    <col min="10499" max="10499" width="5.375" style="374" customWidth="1"/>
    <col min="10500" max="10500" width="32.5" style="374" customWidth="1"/>
    <col min="10501" max="10501" width="24.625" style="374" customWidth="1"/>
    <col min="10502" max="10502" width="12.625" style="374" bestFit="1" customWidth="1"/>
    <col min="10503" max="10503" width="16.5" style="374" customWidth="1"/>
    <col min="10504" max="10504" width="6.25" style="374" customWidth="1"/>
    <col min="10505" max="10505" width="2.625" style="374" customWidth="1"/>
    <col min="10506" max="10506" width="3.75" style="374" customWidth="1"/>
    <col min="10507" max="10507" width="2.625" style="374" customWidth="1"/>
    <col min="10508" max="10752" width="9" style="374"/>
    <col min="10753" max="10753" width="8.25" style="374" customWidth="1"/>
    <col min="10754" max="10754" width="13.875" style="374" customWidth="1"/>
    <col min="10755" max="10755" width="5.375" style="374" customWidth="1"/>
    <col min="10756" max="10756" width="32.5" style="374" customWidth="1"/>
    <col min="10757" max="10757" width="24.625" style="374" customWidth="1"/>
    <col min="10758" max="10758" width="12.625" style="374" bestFit="1" customWidth="1"/>
    <col min="10759" max="10759" width="16.5" style="374" customWidth="1"/>
    <col min="10760" max="10760" width="6.25" style="374" customWidth="1"/>
    <col min="10761" max="10761" width="2.625" style="374" customWidth="1"/>
    <col min="10762" max="10762" width="3.75" style="374" customWidth="1"/>
    <col min="10763" max="10763" width="2.625" style="374" customWidth="1"/>
    <col min="10764" max="11008" width="9" style="374"/>
    <col min="11009" max="11009" width="8.25" style="374" customWidth="1"/>
    <col min="11010" max="11010" width="13.875" style="374" customWidth="1"/>
    <col min="11011" max="11011" width="5.375" style="374" customWidth="1"/>
    <col min="11012" max="11012" width="32.5" style="374" customWidth="1"/>
    <col min="11013" max="11013" width="24.625" style="374" customWidth="1"/>
    <col min="11014" max="11014" width="12.625" style="374" bestFit="1" customWidth="1"/>
    <col min="11015" max="11015" width="16.5" style="374" customWidth="1"/>
    <col min="11016" max="11016" width="6.25" style="374" customWidth="1"/>
    <col min="11017" max="11017" width="2.625" style="374" customWidth="1"/>
    <col min="11018" max="11018" width="3.75" style="374" customWidth="1"/>
    <col min="11019" max="11019" width="2.625" style="374" customWidth="1"/>
    <col min="11020" max="11264" width="9" style="374"/>
    <col min="11265" max="11265" width="8.25" style="374" customWidth="1"/>
    <col min="11266" max="11266" width="13.875" style="374" customWidth="1"/>
    <col min="11267" max="11267" width="5.375" style="374" customWidth="1"/>
    <col min="11268" max="11268" width="32.5" style="374" customWidth="1"/>
    <col min="11269" max="11269" width="24.625" style="374" customWidth="1"/>
    <col min="11270" max="11270" width="12.625" style="374" bestFit="1" customWidth="1"/>
    <col min="11271" max="11271" width="16.5" style="374" customWidth="1"/>
    <col min="11272" max="11272" width="6.25" style="374" customWidth="1"/>
    <col min="11273" max="11273" width="2.625" style="374" customWidth="1"/>
    <col min="11274" max="11274" width="3.75" style="374" customWidth="1"/>
    <col min="11275" max="11275" width="2.625" style="374" customWidth="1"/>
    <col min="11276" max="11520" width="9" style="374"/>
    <col min="11521" max="11521" width="8.25" style="374" customWidth="1"/>
    <col min="11522" max="11522" width="13.875" style="374" customWidth="1"/>
    <col min="11523" max="11523" width="5.375" style="374" customWidth="1"/>
    <col min="11524" max="11524" width="32.5" style="374" customWidth="1"/>
    <col min="11525" max="11525" width="24.625" style="374" customWidth="1"/>
    <col min="11526" max="11526" width="12.625" style="374" bestFit="1" customWidth="1"/>
    <col min="11527" max="11527" width="16.5" style="374" customWidth="1"/>
    <col min="11528" max="11528" width="6.25" style="374" customWidth="1"/>
    <col min="11529" max="11529" width="2.625" style="374" customWidth="1"/>
    <col min="11530" max="11530" width="3.75" style="374" customWidth="1"/>
    <col min="11531" max="11531" width="2.625" style="374" customWidth="1"/>
    <col min="11532" max="11776" width="9" style="374"/>
    <col min="11777" max="11777" width="8.25" style="374" customWidth="1"/>
    <col min="11778" max="11778" width="13.875" style="374" customWidth="1"/>
    <col min="11779" max="11779" width="5.375" style="374" customWidth="1"/>
    <col min="11780" max="11780" width="32.5" style="374" customWidth="1"/>
    <col min="11781" max="11781" width="24.625" style="374" customWidth="1"/>
    <col min="11782" max="11782" width="12.625" style="374" bestFit="1" customWidth="1"/>
    <col min="11783" max="11783" width="16.5" style="374" customWidth="1"/>
    <col min="11784" max="11784" width="6.25" style="374" customWidth="1"/>
    <col min="11785" max="11785" width="2.625" style="374" customWidth="1"/>
    <col min="11786" max="11786" width="3.75" style="374" customWidth="1"/>
    <col min="11787" max="11787" width="2.625" style="374" customWidth="1"/>
    <col min="11788" max="12032" width="9" style="374"/>
    <col min="12033" max="12033" width="8.25" style="374" customWidth="1"/>
    <col min="12034" max="12034" width="13.875" style="374" customWidth="1"/>
    <col min="12035" max="12035" width="5.375" style="374" customWidth="1"/>
    <col min="12036" max="12036" width="32.5" style="374" customWidth="1"/>
    <col min="12037" max="12037" width="24.625" style="374" customWidth="1"/>
    <col min="12038" max="12038" width="12.625" style="374" bestFit="1" customWidth="1"/>
    <col min="12039" max="12039" width="16.5" style="374" customWidth="1"/>
    <col min="12040" max="12040" width="6.25" style="374" customWidth="1"/>
    <col min="12041" max="12041" width="2.625" style="374" customWidth="1"/>
    <col min="12042" max="12042" width="3.75" style="374" customWidth="1"/>
    <col min="12043" max="12043" width="2.625" style="374" customWidth="1"/>
    <col min="12044" max="12288" width="9" style="374"/>
    <col min="12289" max="12289" width="8.25" style="374" customWidth="1"/>
    <col min="12290" max="12290" width="13.875" style="374" customWidth="1"/>
    <col min="12291" max="12291" width="5.375" style="374" customWidth="1"/>
    <col min="12292" max="12292" width="32.5" style="374" customWidth="1"/>
    <col min="12293" max="12293" width="24.625" style="374" customWidth="1"/>
    <col min="12294" max="12294" width="12.625" style="374" bestFit="1" customWidth="1"/>
    <col min="12295" max="12295" width="16.5" style="374" customWidth="1"/>
    <col min="12296" max="12296" width="6.25" style="374" customWidth="1"/>
    <col min="12297" max="12297" width="2.625" style="374" customWidth="1"/>
    <col min="12298" max="12298" width="3.75" style="374" customWidth="1"/>
    <col min="12299" max="12299" width="2.625" style="374" customWidth="1"/>
    <col min="12300" max="12544" width="9" style="374"/>
    <col min="12545" max="12545" width="8.25" style="374" customWidth="1"/>
    <col min="12546" max="12546" width="13.875" style="374" customWidth="1"/>
    <col min="12547" max="12547" width="5.375" style="374" customWidth="1"/>
    <col min="12548" max="12548" width="32.5" style="374" customWidth="1"/>
    <col min="12549" max="12549" width="24.625" style="374" customWidth="1"/>
    <col min="12550" max="12550" width="12.625" style="374" bestFit="1" customWidth="1"/>
    <col min="12551" max="12551" width="16.5" style="374" customWidth="1"/>
    <col min="12552" max="12552" width="6.25" style="374" customWidth="1"/>
    <col min="12553" max="12553" width="2.625" style="374" customWidth="1"/>
    <col min="12554" max="12554" width="3.75" style="374" customWidth="1"/>
    <col min="12555" max="12555" width="2.625" style="374" customWidth="1"/>
    <col min="12556" max="12800" width="9" style="374"/>
    <col min="12801" max="12801" width="8.25" style="374" customWidth="1"/>
    <col min="12802" max="12802" width="13.875" style="374" customWidth="1"/>
    <col min="12803" max="12803" width="5.375" style="374" customWidth="1"/>
    <col min="12804" max="12804" width="32.5" style="374" customWidth="1"/>
    <col min="12805" max="12805" width="24.625" style="374" customWidth="1"/>
    <col min="12806" max="12806" width="12.625" style="374" bestFit="1" customWidth="1"/>
    <col min="12807" max="12807" width="16.5" style="374" customWidth="1"/>
    <col min="12808" max="12808" width="6.25" style="374" customWidth="1"/>
    <col min="12809" max="12809" width="2.625" style="374" customWidth="1"/>
    <col min="12810" max="12810" width="3.75" style="374" customWidth="1"/>
    <col min="12811" max="12811" width="2.625" style="374" customWidth="1"/>
    <col min="12812" max="13056" width="9" style="374"/>
    <col min="13057" max="13057" width="8.25" style="374" customWidth="1"/>
    <col min="13058" max="13058" width="13.875" style="374" customWidth="1"/>
    <col min="13059" max="13059" width="5.375" style="374" customWidth="1"/>
    <col min="13060" max="13060" width="32.5" style="374" customWidth="1"/>
    <col min="13061" max="13061" width="24.625" style="374" customWidth="1"/>
    <col min="13062" max="13062" width="12.625" style="374" bestFit="1" customWidth="1"/>
    <col min="13063" max="13063" width="16.5" style="374" customWidth="1"/>
    <col min="13064" max="13064" width="6.25" style="374" customWidth="1"/>
    <col min="13065" max="13065" width="2.625" style="374" customWidth="1"/>
    <col min="13066" max="13066" width="3.75" style="374" customWidth="1"/>
    <col min="13067" max="13067" width="2.625" style="374" customWidth="1"/>
    <col min="13068" max="13312" width="9" style="374"/>
    <col min="13313" max="13313" width="8.25" style="374" customWidth="1"/>
    <col min="13314" max="13314" width="13.875" style="374" customWidth="1"/>
    <col min="13315" max="13315" width="5.375" style="374" customWidth="1"/>
    <col min="13316" max="13316" width="32.5" style="374" customWidth="1"/>
    <col min="13317" max="13317" width="24.625" style="374" customWidth="1"/>
    <col min="13318" max="13318" width="12.625" style="374" bestFit="1" customWidth="1"/>
    <col min="13319" max="13319" width="16.5" style="374" customWidth="1"/>
    <col min="13320" max="13320" width="6.25" style="374" customWidth="1"/>
    <col min="13321" max="13321" width="2.625" style="374" customWidth="1"/>
    <col min="13322" max="13322" width="3.75" style="374" customWidth="1"/>
    <col min="13323" max="13323" width="2.625" style="374" customWidth="1"/>
    <col min="13324" max="13568" width="9" style="374"/>
    <col min="13569" max="13569" width="8.25" style="374" customWidth="1"/>
    <col min="13570" max="13570" width="13.875" style="374" customWidth="1"/>
    <col min="13571" max="13571" width="5.375" style="374" customWidth="1"/>
    <col min="13572" max="13572" width="32.5" style="374" customWidth="1"/>
    <col min="13573" max="13573" width="24.625" style="374" customWidth="1"/>
    <col min="13574" max="13574" width="12.625" style="374" bestFit="1" customWidth="1"/>
    <col min="13575" max="13575" width="16.5" style="374" customWidth="1"/>
    <col min="13576" max="13576" width="6.25" style="374" customWidth="1"/>
    <col min="13577" max="13577" width="2.625" style="374" customWidth="1"/>
    <col min="13578" max="13578" width="3.75" style="374" customWidth="1"/>
    <col min="13579" max="13579" width="2.625" style="374" customWidth="1"/>
    <col min="13580" max="13824" width="9" style="374"/>
    <col min="13825" max="13825" width="8.25" style="374" customWidth="1"/>
    <col min="13826" max="13826" width="13.875" style="374" customWidth="1"/>
    <col min="13827" max="13827" width="5.375" style="374" customWidth="1"/>
    <col min="13828" max="13828" width="32.5" style="374" customWidth="1"/>
    <col min="13829" max="13829" width="24.625" style="374" customWidth="1"/>
    <col min="13830" max="13830" width="12.625" style="374" bestFit="1" customWidth="1"/>
    <col min="13831" max="13831" width="16.5" style="374" customWidth="1"/>
    <col min="13832" max="13832" width="6.25" style="374" customWidth="1"/>
    <col min="13833" max="13833" width="2.625" style="374" customWidth="1"/>
    <col min="13834" max="13834" width="3.75" style="374" customWidth="1"/>
    <col min="13835" max="13835" width="2.625" style="374" customWidth="1"/>
    <col min="13836" max="14080" width="9" style="374"/>
    <col min="14081" max="14081" width="8.25" style="374" customWidth="1"/>
    <col min="14082" max="14082" width="13.875" style="374" customWidth="1"/>
    <col min="14083" max="14083" width="5.375" style="374" customWidth="1"/>
    <col min="14084" max="14084" width="32.5" style="374" customWidth="1"/>
    <col min="14085" max="14085" width="24.625" style="374" customWidth="1"/>
    <col min="14086" max="14086" width="12.625" style="374" bestFit="1" customWidth="1"/>
    <col min="14087" max="14087" width="16.5" style="374" customWidth="1"/>
    <col min="14088" max="14088" width="6.25" style="374" customWidth="1"/>
    <col min="14089" max="14089" width="2.625" style="374" customWidth="1"/>
    <col min="14090" max="14090" width="3.75" style="374" customWidth="1"/>
    <col min="14091" max="14091" width="2.625" style="374" customWidth="1"/>
    <col min="14092" max="14336" width="9" style="374"/>
    <col min="14337" max="14337" width="8.25" style="374" customWidth="1"/>
    <col min="14338" max="14338" width="13.875" style="374" customWidth="1"/>
    <col min="14339" max="14339" width="5.375" style="374" customWidth="1"/>
    <col min="14340" max="14340" width="32.5" style="374" customWidth="1"/>
    <col min="14341" max="14341" width="24.625" style="374" customWidth="1"/>
    <col min="14342" max="14342" width="12.625" style="374" bestFit="1" customWidth="1"/>
    <col min="14343" max="14343" width="16.5" style="374" customWidth="1"/>
    <col min="14344" max="14344" width="6.25" style="374" customWidth="1"/>
    <col min="14345" max="14345" width="2.625" style="374" customWidth="1"/>
    <col min="14346" max="14346" width="3.75" style="374" customWidth="1"/>
    <col min="14347" max="14347" width="2.625" style="374" customWidth="1"/>
    <col min="14348" max="14592" width="9" style="374"/>
    <col min="14593" max="14593" width="8.25" style="374" customWidth="1"/>
    <col min="14594" max="14594" width="13.875" style="374" customWidth="1"/>
    <col min="14595" max="14595" width="5.375" style="374" customWidth="1"/>
    <col min="14596" max="14596" width="32.5" style="374" customWidth="1"/>
    <col min="14597" max="14597" width="24.625" style="374" customWidth="1"/>
    <col min="14598" max="14598" width="12.625" style="374" bestFit="1" customWidth="1"/>
    <col min="14599" max="14599" width="16.5" style="374" customWidth="1"/>
    <col min="14600" max="14600" width="6.25" style="374" customWidth="1"/>
    <col min="14601" max="14601" width="2.625" style="374" customWidth="1"/>
    <col min="14602" max="14602" width="3.75" style="374" customWidth="1"/>
    <col min="14603" max="14603" width="2.625" style="374" customWidth="1"/>
    <col min="14604" max="14848" width="9" style="374"/>
    <col min="14849" max="14849" width="8.25" style="374" customWidth="1"/>
    <col min="14850" max="14850" width="13.875" style="374" customWidth="1"/>
    <col min="14851" max="14851" width="5.375" style="374" customWidth="1"/>
    <col min="14852" max="14852" width="32.5" style="374" customWidth="1"/>
    <col min="14853" max="14853" width="24.625" style="374" customWidth="1"/>
    <col min="14854" max="14854" width="12.625" style="374" bestFit="1" customWidth="1"/>
    <col min="14855" max="14855" width="16.5" style="374" customWidth="1"/>
    <col min="14856" max="14856" width="6.25" style="374" customWidth="1"/>
    <col min="14857" max="14857" width="2.625" style="374" customWidth="1"/>
    <col min="14858" max="14858" width="3.75" style="374" customWidth="1"/>
    <col min="14859" max="14859" width="2.625" style="374" customWidth="1"/>
    <col min="14860" max="15104" width="9" style="374"/>
    <col min="15105" max="15105" width="8.25" style="374" customWidth="1"/>
    <col min="15106" max="15106" width="13.875" style="374" customWidth="1"/>
    <col min="15107" max="15107" width="5.375" style="374" customWidth="1"/>
    <col min="15108" max="15108" width="32.5" style="374" customWidth="1"/>
    <col min="15109" max="15109" width="24.625" style="374" customWidth="1"/>
    <col min="15110" max="15110" width="12.625" style="374" bestFit="1" customWidth="1"/>
    <col min="15111" max="15111" width="16.5" style="374" customWidth="1"/>
    <col min="15112" max="15112" width="6.25" style="374" customWidth="1"/>
    <col min="15113" max="15113" width="2.625" style="374" customWidth="1"/>
    <col min="15114" max="15114" width="3.75" style="374" customWidth="1"/>
    <col min="15115" max="15115" width="2.625" style="374" customWidth="1"/>
    <col min="15116" max="15360" width="9" style="374"/>
    <col min="15361" max="15361" width="8.25" style="374" customWidth="1"/>
    <col min="15362" max="15362" width="13.875" style="374" customWidth="1"/>
    <col min="15363" max="15363" width="5.375" style="374" customWidth="1"/>
    <col min="15364" max="15364" width="32.5" style="374" customWidth="1"/>
    <col min="15365" max="15365" width="24.625" style="374" customWidth="1"/>
    <col min="15366" max="15366" width="12.625" style="374" bestFit="1" customWidth="1"/>
    <col min="15367" max="15367" width="16.5" style="374" customWidth="1"/>
    <col min="15368" max="15368" width="6.25" style="374" customWidth="1"/>
    <col min="15369" max="15369" width="2.625" style="374" customWidth="1"/>
    <col min="15370" max="15370" width="3.75" style="374" customWidth="1"/>
    <col min="15371" max="15371" width="2.625" style="374" customWidth="1"/>
    <col min="15372" max="15616" width="9" style="374"/>
    <col min="15617" max="15617" width="8.25" style="374" customWidth="1"/>
    <col min="15618" max="15618" width="13.875" style="374" customWidth="1"/>
    <col min="15619" max="15619" width="5.375" style="374" customWidth="1"/>
    <col min="15620" max="15620" width="32.5" style="374" customWidth="1"/>
    <col min="15621" max="15621" width="24.625" style="374" customWidth="1"/>
    <col min="15622" max="15622" width="12.625" style="374" bestFit="1" customWidth="1"/>
    <col min="15623" max="15623" width="16.5" style="374" customWidth="1"/>
    <col min="15624" max="15624" width="6.25" style="374" customWidth="1"/>
    <col min="15625" max="15625" width="2.625" style="374" customWidth="1"/>
    <col min="15626" max="15626" width="3.75" style="374" customWidth="1"/>
    <col min="15627" max="15627" width="2.625" style="374" customWidth="1"/>
    <col min="15628" max="15872" width="9" style="374"/>
    <col min="15873" max="15873" width="8.25" style="374" customWidth="1"/>
    <col min="15874" max="15874" width="13.875" style="374" customWidth="1"/>
    <col min="15875" max="15875" width="5.375" style="374" customWidth="1"/>
    <col min="15876" max="15876" width="32.5" style="374" customWidth="1"/>
    <col min="15877" max="15877" width="24.625" style="374" customWidth="1"/>
    <col min="15878" max="15878" width="12.625" style="374" bestFit="1" customWidth="1"/>
    <col min="15879" max="15879" width="16.5" style="374" customWidth="1"/>
    <col min="15880" max="15880" width="6.25" style="374" customWidth="1"/>
    <col min="15881" max="15881" width="2.625" style="374" customWidth="1"/>
    <col min="15882" max="15882" width="3.75" style="374" customWidth="1"/>
    <col min="15883" max="15883" width="2.625" style="374" customWidth="1"/>
    <col min="15884" max="16128" width="9" style="374"/>
    <col min="16129" max="16129" width="8.25" style="374" customWidth="1"/>
    <col min="16130" max="16130" width="13.875" style="374" customWidth="1"/>
    <col min="16131" max="16131" width="5.375" style="374" customWidth="1"/>
    <col min="16132" max="16132" width="32.5" style="374" customWidth="1"/>
    <col min="16133" max="16133" width="24.625" style="374" customWidth="1"/>
    <col min="16134" max="16134" width="12.625" style="374" bestFit="1" customWidth="1"/>
    <col min="16135" max="16135" width="16.5" style="374" customWidth="1"/>
    <col min="16136" max="16136" width="6.25" style="374" customWidth="1"/>
    <col min="16137" max="16137" width="2.625" style="374" customWidth="1"/>
    <col min="16138" max="16138" width="3.75" style="374" customWidth="1"/>
    <col min="16139" max="16139" width="2.625" style="374" customWidth="1"/>
    <col min="16140" max="16384" width="9" style="374"/>
  </cols>
  <sheetData>
    <row r="1" spans="1:11" ht="15" customHeight="1"/>
    <row r="2" spans="1:11" ht="24">
      <c r="A2" s="1572" t="s">
        <v>2212</v>
      </c>
      <c r="B2" s="1572"/>
      <c r="C2" s="1572"/>
      <c r="D2" s="1572"/>
      <c r="E2" s="1572"/>
      <c r="F2" s="1572"/>
      <c r="G2" s="1572"/>
      <c r="H2" s="1572"/>
      <c r="I2" s="1572"/>
      <c r="J2" s="1572"/>
      <c r="K2" s="1572"/>
    </row>
    <row r="3" spans="1:11" ht="24.75" customHeight="1">
      <c r="A3" s="375" t="s">
        <v>2213</v>
      </c>
      <c r="B3" s="1573"/>
      <c r="C3" s="1573"/>
      <c r="D3" s="378"/>
      <c r="E3" s="378"/>
      <c r="F3" s="378"/>
      <c r="G3" s="378"/>
      <c r="H3" s="378"/>
      <c r="I3" s="378"/>
      <c r="J3" s="378"/>
      <c r="K3" s="378"/>
    </row>
    <row r="4" spans="1:11" ht="7.5" customHeight="1"/>
    <row r="5" spans="1:11" ht="37.5" customHeight="1">
      <c r="A5" s="1574" t="s">
        <v>2209</v>
      </c>
      <c r="B5" s="1575"/>
      <c r="C5" s="1576" t="s">
        <v>2210</v>
      </c>
      <c r="D5" s="1576"/>
      <c r="E5" s="376" t="s">
        <v>2214</v>
      </c>
      <c r="F5" s="376" t="s">
        <v>2215</v>
      </c>
      <c r="G5" s="376" t="s">
        <v>2216</v>
      </c>
      <c r="H5" s="1577" t="s">
        <v>2217</v>
      </c>
      <c r="I5" s="1575"/>
      <c r="J5" s="1575"/>
      <c r="K5" s="1578"/>
    </row>
    <row r="6" spans="1:11" ht="28.5" customHeight="1">
      <c r="A6" s="1569"/>
      <c r="B6" s="1570"/>
      <c r="C6" s="1571"/>
      <c r="D6" s="1571"/>
      <c r="E6" s="439"/>
      <c r="F6" s="440"/>
      <c r="G6" s="441"/>
      <c r="H6" s="442"/>
      <c r="I6" s="443" t="s">
        <v>87</v>
      </c>
      <c r="J6" s="443"/>
      <c r="K6" s="444" t="s">
        <v>2211</v>
      </c>
    </row>
    <row r="7" spans="1:11" ht="28.5" customHeight="1">
      <c r="A7" s="1563"/>
      <c r="B7" s="1564"/>
      <c r="C7" s="1565"/>
      <c r="D7" s="1565"/>
      <c r="E7" s="445"/>
      <c r="F7" s="446"/>
      <c r="G7" s="447"/>
      <c r="H7" s="448"/>
      <c r="I7" s="449" t="s">
        <v>87</v>
      </c>
      <c r="J7" s="449"/>
      <c r="K7" s="450" t="s">
        <v>2211</v>
      </c>
    </row>
    <row r="8" spans="1:11" ht="28.5" customHeight="1">
      <c r="A8" s="1563"/>
      <c r="B8" s="1564"/>
      <c r="C8" s="1565"/>
      <c r="D8" s="1565"/>
      <c r="E8" s="445"/>
      <c r="F8" s="446"/>
      <c r="G8" s="447"/>
      <c r="H8" s="448"/>
      <c r="I8" s="449" t="s">
        <v>87</v>
      </c>
      <c r="J8" s="449"/>
      <c r="K8" s="450" t="s">
        <v>2211</v>
      </c>
    </row>
    <row r="9" spans="1:11" ht="28.5" customHeight="1">
      <c r="A9" s="1563"/>
      <c r="B9" s="1564"/>
      <c r="C9" s="1565"/>
      <c r="D9" s="1565"/>
      <c r="E9" s="445"/>
      <c r="F9" s="446"/>
      <c r="G9" s="447"/>
      <c r="H9" s="448"/>
      <c r="I9" s="449" t="s">
        <v>87</v>
      </c>
      <c r="J9" s="449"/>
      <c r="K9" s="450" t="s">
        <v>2211</v>
      </c>
    </row>
    <row r="10" spans="1:11" ht="28.5" customHeight="1">
      <c r="A10" s="1563"/>
      <c r="B10" s="1564"/>
      <c r="C10" s="1565"/>
      <c r="D10" s="1565"/>
      <c r="E10" s="445"/>
      <c r="F10" s="446"/>
      <c r="G10" s="447"/>
      <c r="H10" s="448"/>
      <c r="I10" s="449" t="s">
        <v>87</v>
      </c>
      <c r="J10" s="449"/>
      <c r="K10" s="450" t="s">
        <v>2211</v>
      </c>
    </row>
    <row r="11" spans="1:11" ht="28.5" customHeight="1">
      <c r="A11" s="1563"/>
      <c r="B11" s="1564"/>
      <c r="C11" s="1565"/>
      <c r="D11" s="1565"/>
      <c r="E11" s="445"/>
      <c r="F11" s="446"/>
      <c r="G11" s="447"/>
      <c r="H11" s="448"/>
      <c r="I11" s="449" t="s">
        <v>87</v>
      </c>
      <c r="J11" s="449"/>
      <c r="K11" s="450" t="s">
        <v>2211</v>
      </c>
    </row>
    <row r="12" spans="1:11" ht="28.5" customHeight="1">
      <c r="A12" s="1563"/>
      <c r="B12" s="1564"/>
      <c r="C12" s="1565"/>
      <c r="D12" s="1565"/>
      <c r="E12" s="445"/>
      <c r="F12" s="446"/>
      <c r="G12" s="447"/>
      <c r="H12" s="448"/>
      <c r="I12" s="449" t="s">
        <v>87</v>
      </c>
      <c r="J12" s="449"/>
      <c r="K12" s="450" t="s">
        <v>2211</v>
      </c>
    </row>
    <row r="13" spans="1:11" ht="28.5" customHeight="1">
      <c r="A13" s="1563"/>
      <c r="B13" s="1564"/>
      <c r="C13" s="1565"/>
      <c r="D13" s="1565"/>
      <c r="E13" s="445"/>
      <c r="F13" s="446"/>
      <c r="G13" s="447"/>
      <c r="H13" s="448"/>
      <c r="I13" s="449" t="s">
        <v>87</v>
      </c>
      <c r="J13" s="449"/>
      <c r="K13" s="450" t="s">
        <v>2211</v>
      </c>
    </row>
    <row r="14" spans="1:11" ht="28.5" customHeight="1">
      <c r="A14" s="1563"/>
      <c r="B14" s="1564"/>
      <c r="C14" s="1565"/>
      <c r="D14" s="1565"/>
      <c r="E14" s="445"/>
      <c r="F14" s="446"/>
      <c r="G14" s="447"/>
      <c r="H14" s="448"/>
      <c r="I14" s="449" t="s">
        <v>87</v>
      </c>
      <c r="J14" s="449"/>
      <c r="K14" s="450" t="s">
        <v>2211</v>
      </c>
    </row>
    <row r="15" spans="1:11" ht="28.5" customHeight="1">
      <c r="A15" s="1563"/>
      <c r="B15" s="1564"/>
      <c r="C15" s="1565"/>
      <c r="D15" s="1565"/>
      <c r="E15" s="445"/>
      <c r="F15" s="446"/>
      <c r="G15" s="447"/>
      <c r="H15" s="448"/>
      <c r="I15" s="449" t="s">
        <v>87</v>
      </c>
      <c r="J15" s="449"/>
      <c r="K15" s="450" t="s">
        <v>2211</v>
      </c>
    </row>
    <row r="16" spans="1:11" ht="28.5" customHeight="1">
      <c r="A16" s="1563"/>
      <c r="B16" s="1564"/>
      <c r="C16" s="1565"/>
      <c r="D16" s="1565"/>
      <c r="E16" s="445"/>
      <c r="F16" s="446"/>
      <c r="G16" s="447"/>
      <c r="H16" s="448"/>
      <c r="I16" s="449" t="s">
        <v>87</v>
      </c>
      <c r="J16" s="449"/>
      <c r="K16" s="450" t="s">
        <v>2211</v>
      </c>
    </row>
    <row r="17" spans="1:11" ht="28.5" customHeight="1">
      <c r="A17" s="1563"/>
      <c r="B17" s="1564"/>
      <c r="C17" s="1565"/>
      <c r="D17" s="1565"/>
      <c r="E17" s="445"/>
      <c r="F17" s="446"/>
      <c r="G17" s="447"/>
      <c r="H17" s="448"/>
      <c r="I17" s="449" t="s">
        <v>87</v>
      </c>
      <c r="J17" s="449"/>
      <c r="K17" s="450" t="s">
        <v>2211</v>
      </c>
    </row>
    <row r="18" spans="1:11" ht="28.5" customHeight="1">
      <c r="A18" s="1566"/>
      <c r="B18" s="1567"/>
      <c r="C18" s="1568"/>
      <c r="D18" s="1568"/>
      <c r="E18" s="451"/>
      <c r="F18" s="452"/>
      <c r="G18" s="453"/>
      <c r="H18" s="454"/>
      <c r="I18" s="455" t="s">
        <v>87</v>
      </c>
      <c r="J18" s="455"/>
      <c r="K18" s="456" t="s">
        <v>2211</v>
      </c>
    </row>
    <row r="19" spans="1:11" s="377" customFormat="1" ht="15" customHeight="1">
      <c r="A19" s="1561" t="s">
        <v>743</v>
      </c>
      <c r="B19" s="1561"/>
      <c r="C19" s="1561"/>
      <c r="D19" s="1561"/>
      <c r="E19" s="1561"/>
      <c r="F19" s="1561"/>
      <c r="G19" s="1561"/>
      <c r="H19" s="1561"/>
      <c r="I19" s="1561"/>
      <c r="J19" s="1561"/>
      <c r="K19" s="1561"/>
    </row>
    <row r="20" spans="1:11" s="377" customFormat="1" ht="15" customHeight="1">
      <c r="A20" s="377" t="s">
        <v>2218</v>
      </c>
    </row>
    <row r="21" spans="1:11" s="377" customFormat="1" ht="15" customHeight="1">
      <c r="A21" s="377" t="s">
        <v>2219</v>
      </c>
    </row>
    <row r="22" spans="1:11" s="377" customFormat="1" ht="15" customHeight="1">
      <c r="A22" s="377" t="s">
        <v>2220</v>
      </c>
    </row>
    <row r="23" spans="1:11" s="377" customFormat="1" ht="15" customHeight="1">
      <c r="A23" s="377" t="s">
        <v>2221</v>
      </c>
    </row>
    <row r="24" spans="1:11" s="377" customFormat="1" ht="15" customHeight="1">
      <c r="A24" s="1562"/>
      <c r="B24" s="1562"/>
      <c r="C24" s="1562"/>
      <c r="D24" s="1562"/>
      <c r="E24" s="1562"/>
      <c r="F24" s="1562"/>
      <c r="G24" s="1562"/>
      <c r="H24" s="1562"/>
      <c r="I24" s="1562"/>
      <c r="J24" s="1562"/>
      <c r="K24" s="1562"/>
    </row>
    <row r="25" spans="1:11" ht="13.5">
      <c r="A25" s="377"/>
    </row>
  </sheetData>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X362"/>
  <sheetViews>
    <sheetView showZeros="0" view="pageBreakPreview" topLeftCell="A134" zoomScaleNormal="80" zoomScaleSheetLayoutView="100" workbookViewId="0">
      <selection activeCell="G143" sqref="G143"/>
    </sheetView>
  </sheetViews>
  <sheetFormatPr defaultRowHeight="13.5"/>
  <cols>
    <col min="1" max="1" width="4.375" style="1" customWidth="1"/>
    <col min="2" max="2" width="5" style="1" customWidth="1"/>
    <col min="3" max="3" width="8.875" style="1" customWidth="1"/>
    <col min="4" max="4" width="29.875" style="1" customWidth="1"/>
    <col min="5" max="5" width="34" style="566"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2441</v>
      </c>
      <c r="C2" s="1"/>
      <c r="D2" s="1"/>
      <c r="E2" s="566"/>
      <c r="F2" s="1"/>
      <c r="G2" s="4" t="s">
        <v>0</v>
      </c>
      <c r="H2" s="1"/>
      <c r="I2" s="1"/>
      <c r="J2" s="5"/>
      <c r="K2" s="5"/>
    </row>
    <row r="3" spans="1:18" s="3" customFormat="1" ht="22.5" customHeight="1">
      <c r="A3" s="6" t="s">
        <v>1</v>
      </c>
      <c r="B3" s="7" t="s">
        <v>2</v>
      </c>
      <c r="C3" s="609" t="s">
        <v>3</v>
      </c>
      <c r="D3" s="610"/>
      <c r="E3" s="567" t="s">
        <v>4</v>
      </c>
      <c r="F3" s="8" t="s">
        <v>5</v>
      </c>
      <c r="G3" s="510" t="s">
        <v>6</v>
      </c>
      <c r="H3" s="9" t="s">
        <v>7</v>
      </c>
      <c r="I3" s="9" t="s">
        <v>8</v>
      </c>
      <c r="J3" s="10"/>
    </row>
    <row r="4" spans="1:18" s="3" customFormat="1" ht="23.25" customHeight="1">
      <c r="A4" s="611" t="s">
        <v>9</v>
      </c>
      <c r="B4" s="11" t="s">
        <v>10</v>
      </c>
      <c r="C4" s="12" t="s">
        <v>11</v>
      </c>
      <c r="D4" s="12" t="s">
        <v>12</v>
      </c>
      <c r="E4" s="564" t="s">
        <v>13</v>
      </c>
      <c r="F4" s="14" t="s">
        <v>14</v>
      </c>
      <c r="G4" s="47" t="s">
        <v>2433</v>
      </c>
      <c r="H4" s="9"/>
      <c r="I4" s="411" t="str">
        <f>IF(G4="※　選択してください。","　",G4)</f>
        <v>　</v>
      </c>
      <c r="L4" s="10"/>
      <c r="M4" s="10"/>
      <c r="N4" s="10"/>
      <c r="O4" s="10"/>
      <c r="P4" s="10"/>
      <c r="Q4" s="10"/>
      <c r="R4" s="10"/>
    </row>
    <row r="5" spans="1:18" s="3" customFormat="1" ht="27" customHeight="1">
      <c r="A5" s="611"/>
      <c r="B5" s="11" t="s">
        <v>16</v>
      </c>
      <c r="C5" s="612" t="s">
        <v>17</v>
      </c>
      <c r="D5" s="15" t="s">
        <v>18</v>
      </c>
      <c r="E5" s="564" t="s">
        <v>13</v>
      </c>
      <c r="F5" s="14" t="s">
        <v>14</v>
      </c>
      <c r="G5" s="47" t="s">
        <v>2433</v>
      </c>
      <c r="H5" s="9"/>
      <c r="I5" s="411" t="str">
        <f>IF(G5="※　選択してください。","　",G5)</f>
        <v>　</v>
      </c>
      <c r="J5" s="10"/>
      <c r="K5" s="10"/>
      <c r="L5" s="10"/>
      <c r="M5" s="10"/>
      <c r="N5" s="10"/>
      <c r="O5" s="10"/>
      <c r="P5" s="10"/>
      <c r="Q5" s="10"/>
      <c r="R5" s="10"/>
    </row>
    <row r="6" spans="1:18" s="3" customFormat="1" ht="60" customHeight="1">
      <c r="A6" s="611"/>
      <c r="B6" s="11" t="s">
        <v>19</v>
      </c>
      <c r="C6" s="612"/>
      <c r="D6" s="12" t="s">
        <v>20</v>
      </c>
      <c r="E6" s="563" t="s">
        <v>21</v>
      </c>
      <c r="F6" s="14" t="s">
        <v>14</v>
      </c>
      <c r="G6" s="513" t="s">
        <v>15</v>
      </c>
      <c r="H6" s="9"/>
      <c r="I6" s="412" t="str">
        <f>IF(G6="※　選択してください。","　",G6)</f>
        <v>　</v>
      </c>
      <c r="L6" s="10"/>
      <c r="M6" s="10"/>
      <c r="N6" s="10"/>
      <c r="O6" s="10"/>
      <c r="P6" s="10"/>
      <c r="Q6" s="10"/>
      <c r="R6" s="10"/>
    </row>
    <row r="7" spans="1:18" s="3" customFormat="1" ht="26.25" customHeight="1">
      <c r="A7" s="611"/>
      <c r="B7" s="11" t="s">
        <v>22</v>
      </c>
      <c r="C7" s="612" t="s">
        <v>23</v>
      </c>
      <c r="D7" s="12" t="s">
        <v>24</v>
      </c>
      <c r="E7" s="564" t="s">
        <v>13</v>
      </c>
      <c r="F7" s="14" t="s">
        <v>14</v>
      </c>
      <c r="G7" s="47" t="s">
        <v>2433</v>
      </c>
      <c r="H7" s="9"/>
      <c r="I7" s="411" t="str">
        <f t="shared" ref="I7:I10" si="0">IF(G7="※　選択してください。","　",G7)</f>
        <v>　</v>
      </c>
      <c r="L7" s="10"/>
      <c r="M7" s="10"/>
      <c r="N7" s="10"/>
      <c r="O7" s="10"/>
      <c r="P7" s="10"/>
      <c r="Q7" s="10"/>
      <c r="R7" s="10"/>
    </row>
    <row r="8" spans="1:18" s="3" customFormat="1" ht="18" customHeight="1">
      <c r="A8" s="611"/>
      <c r="B8" s="11" t="s">
        <v>25</v>
      </c>
      <c r="C8" s="612"/>
      <c r="D8" s="613" t="s">
        <v>26</v>
      </c>
      <c r="E8" s="565" t="s">
        <v>27</v>
      </c>
      <c r="F8" s="14" t="s">
        <v>14</v>
      </c>
      <c r="G8" s="47" t="s">
        <v>15</v>
      </c>
      <c r="H8" s="9"/>
      <c r="I8" s="411" t="str">
        <f t="shared" si="0"/>
        <v>　</v>
      </c>
      <c r="L8" s="10"/>
      <c r="M8" s="10"/>
      <c r="N8" s="10"/>
      <c r="O8" s="10"/>
      <c r="P8" s="10"/>
      <c r="Q8" s="10"/>
      <c r="R8" s="10"/>
    </row>
    <row r="9" spans="1:18" s="3" customFormat="1" ht="18" customHeight="1">
      <c r="A9" s="611"/>
      <c r="B9" s="11" t="s">
        <v>28</v>
      </c>
      <c r="C9" s="612"/>
      <c r="D9" s="613"/>
      <c r="E9" s="565" t="s">
        <v>29</v>
      </c>
      <c r="F9" s="14" t="s">
        <v>14</v>
      </c>
      <c r="G9" s="47" t="s">
        <v>15</v>
      </c>
      <c r="H9" s="9"/>
      <c r="I9" s="411" t="str">
        <f t="shared" si="0"/>
        <v>　</v>
      </c>
      <c r="L9" s="10"/>
      <c r="M9" s="10"/>
      <c r="N9" s="10"/>
      <c r="O9" s="10"/>
      <c r="P9" s="10"/>
      <c r="Q9" s="10"/>
      <c r="R9" s="10"/>
    </row>
    <row r="10" spans="1:18" s="3" customFormat="1" ht="18" customHeight="1">
      <c r="A10" s="611" t="s">
        <v>30</v>
      </c>
      <c r="B10" s="11" t="s">
        <v>31</v>
      </c>
      <c r="C10" s="614" t="s">
        <v>9</v>
      </c>
      <c r="D10" s="614"/>
      <c r="E10" s="568" t="s">
        <v>32</v>
      </c>
      <c r="F10" s="17" t="s">
        <v>14</v>
      </c>
      <c r="G10" s="506"/>
      <c r="H10" s="9"/>
      <c r="I10" s="411">
        <f t="shared" si="0"/>
        <v>0</v>
      </c>
    </row>
    <row r="11" spans="1:18" s="3" customFormat="1" ht="18" customHeight="1">
      <c r="A11" s="611"/>
      <c r="B11" s="11" t="s">
        <v>33</v>
      </c>
      <c r="C11" s="614"/>
      <c r="D11" s="614"/>
      <c r="E11" s="565" t="s">
        <v>34</v>
      </c>
      <c r="F11" s="14" t="s">
        <v>35</v>
      </c>
      <c r="G11" s="514"/>
      <c r="H11" s="9"/>
      <c r="I11" s="411" t="str">
        <f>IF(G10="※　選択してください。","　",IF(G10="○","×","○"))</f>
        <v>○</v>
      </c>
    </row>
    <row r="12" spans="1:18" s="3" customFormat="1" ht="18" customHeight="1">
      <c r="A12" s="611"/>
      <c r="B12" s="11" t="s">
        <v>36</v>
      </c>
      <c r="C12" s="614" t="s">
        <v>37</v>
      </c>
      <c r="D12" s="16" t="s">
        <v>38</v>
      </c>
      <c r="E12" s="569" t="s">
        <v>39</v>
      </c>
      <c r="F12" s="18" t="s">
        <v>14</v>
      </c>
      <c r="G12" s="515"/>
      <c r="H12" s="19"/>
      <c r="I12" s="413" t="str">
        <f t="shared" ref="I12:I30" si="1">IF(ISBLANK(G12),"",G12)</f>
        <v/>
      </c>
    </row>
    <row r="13" spans="1:18" s="3" customFormat="1" ht="18" customHeight="1">
      <c r="A13" s="611"/>
      <c r="B13" s="11" t="s">
        <v>40</v>
      </c>
      <c r="C13" s="614"/>
      <c r="D13" s="16" t="s">
        <v>41</v>
      </c>
      <c r="E13" s="565" t="s">
        <v>42</v>
      </c>
      <c r="F13" s="20"/>
      <c r="G13" s="514"/>
      <c r="H13" s="21"/>
      <c r="I13" s="411" t="str">
        <f t="shared" si="1"/>
        <v/>
      </c>
    </row>
    <row r="14" spans="1:18" s="3" customFormat="1" ht="18" customHeight="1">
      <c r="A14" s="611"/>
      <c r="B14" s="11" t="s">
        <v>43</v>
      </c>
      <c r="C14" s="614" t="s">
        <v>44</v>
      </c>
      <c r="D14" s="22" t="s">
        <v>45</v>
      </c>
      <c r="E14" s="570" t="s">
        <v>46</v>
      </c>
      <c r="F14" s="23" t="s">
        <v>14</v>
      </c>
      <c r="G14" s="24" t="s">
        <v>15</v>
      </c>
      <c r="H14" s="25"/>
      <c r="I14" s="414" t="str">
        <f t="shared" si="1"/>
        <v>※　選択してください。</v>
      </c>
    </row>
    <row r="15" spans="1:18" s="3" customFormat="1" ht="18" customHeight="1">
      <c r="A15" s="611"/>
      <c r="B15" s="11" t="s">
        <v>47</v>
      </c>
      <c r="C15" s="614"/>
      <c r="D15" s="26" t="s">
        <v>48</v>
      </c>
      <c r="E15" s="571" t="s">
        <v>49</v>
      </c>
      <c r="F15" s="27" t="s">
        <v>35</v>
      </c>
      <c r="G15" s="516"/>
      <c r="H15" s="28"/>
      <c r="I15" s="415" t="str">
        <f>IF(I14="","",VLOOKUP(I14,$D$209:$E$256,2,FALSE))</f>
        <v>自動入力</v>
      </c>
    </row>
    <row r="16" spans="1:18" s="3" customFormat="1" ht="18" customHeight="1">
      <c r="A16" s="611"/>
      <c r="B16" s="11" t="s">
        <v>50</v>
      </c>
      <c r="C16" s="614"/>
      <c r="D16" s="22" t="s">
        <v>51</v>
      </c>
      <c r="E16" s="570" t="s">
        <v>2520</v>
      </c>
      <c r="F16" s="23" t="s">
        <v>14</v>
      </c>
      <c r="G16" s="24"/>
      <c r="H16" s="25"/>
      <c r="I16" s="414" t="str">
        <f t="shared" si="1"/>
        <v/>
      </c>
    </row>
    <row r="17" spans="1:11" s="3" customFormat="1" ht="18" customHeight="1">
      <c r="A17" s="611"/>
      <c r="B17" s="11" t="s">
        <v>52</v>
      </c>
      <c r="C17" s="614"/>
      <c r="D17" s="26" t="s">
        <v>53</v>
      </c>
      <c r="E17" s="572" t="s">
        <v>54</v>
      </c>
      <c r="F17" s="29" t="s">
        <v>14</v>
      </c>
      <c r="G17" s="517"/>
      <c r="H17" s="30"/>
      <c r="I17" s="416" t="str">
        <f t="shared" si="1"/>
        <v/>
      </c>
    </row>
    <row r="18" spans="1:11" s="3" customFormat="1" ht="34.5" customHeight="1">
      <c r="A18" s="611"/>
      <c r="B18" s="11" t="s">
        <v>55</v>
      </c>
      <c r="C18" s="614"/>
      <c r="D18" s="22" t="s">
        <v>56</v>
      </c>
      <c r="E18" s="573" t="s">
        <v>57</v>
      </c>
      <c r="F18" s="23" t="s">
        <v>14</v>
      </c>
      <c r="G18" s="24"/>
      <c r="H18" s="25"/>
      <c r="I18" s="414" t="str">
        <f>IF(ISBLANK(G18),"",G18)</f>
        <v/>
      </c>
    </row>
    <row r="19" spans="1:11" s="3" customFormat="1" ht="18" customHeight="1">
      <c r="A19" s="611"/>
      <c r="B19" s="11" t="s">
        <v>58</v>
      </c>
      <c r="C19" s="614"/>
      <c r="D19" s="26" t="s">
        <v>59</v>
      </c>
      <c r="E19" s="572" t="s">
        <v>54</v>
      </c>
      <c r="F19" s="29" t="s">
        <v>14</v>
      </c>
      <c r="G19" s="517"/>
      <c r="H19" s="30"/>
      <c r="I19" s="416" t="str">
        <f t="shared" si="1"/>
        <v/>
      </c>
    </row>
    <row r="20" spans="1:11" s="3" customFormat="1" ht="18" customHeight="1">
      <c r="A20" s="611"/>
      <c r="B20" s="11" t="s">
        <v>60</v>
      </c>
      <c r="C20" s="614"/>
      <c r="D20" s="16" t="s">
        <v>61</v>
      </c>
      <c r="E20" s="565" t="s">
        <v>62</v>
      </c>
      <c r="F20" s="14" t="s">
        <v>14</v>
      </c>
      <c r="G20" s="31"/>
      <c r="H20" s="21"/>
      <c r="I20" s="417" t="str">
        <f t="shared" si="1"/>
        <v/>
      </c>
    </row>
    <row r="21" spans="1:11" s="3" customFormat="1" ht="18" customHeight="1">
      <c r="A21" s="611"/>
      <c r="B21" s="11" t="s">
        <v>63</v>
      </c>
      <c r="C21" s="614" t="s">
        <v>64</v>
      </c>
      <c r="D21" s="22" t="s">
        <v>65</v>
      </c>
      <c r="E21" s="570" t="s">
        <v>66</v>
      </c>
      <c r="F21" s="23" t="s">
        <v>14</v>
      </c>
      <c r="G21" s="24"/>
      <c r="H21" s="25"/>
      <c r="I21" s="414" t="str">
        <f t="shared" si="1"/>
        <v/>
      </c>
    </row>
    <row r="22" spans="1:11" s="3" customFormat="1" ht="18" customHeight="1">
      <c r="A22" s="611"/>
      <c r="B22" s="11" t="s">
        <v>67</v>
      </c>
      <c r="C22" s="614"/>
      <c r="D22" s="26" t="s">
        <v>68</v>
      </c>
      <c r="E22" s="572" t="s">
        <v>69</v>
      </c>
      <c r="F22" s="29" t="s">
        <v>14</v>
      </c>
      <c r="G22" s="517"/>
      <c r="H22" s="30"/>
      <c r="I22" s="416" t="str">
        <f t="shared" si="1"/>
        <v/>
      </c>
    </row>
    <row r="23" spans="1:11" s="3" customFormat="1" ht="18" customHeight="1">
      <c r="A23" s="611"/>
      <c r="B23" s="11" t="s">
        <v>70</v>
      </c>
      <c r="C23" s="612" t="s">
        <v>71</v>
      </c>
      <c r="D23" s="22" t="s">
        <v>72</v>
      </c>
      <c r="E23" s="570" t="s">
        <v>73</v>
      </c>
      <c r="F23" s="23" t="s">
        <v>14</v>
      </c>
      <c r="G23" s="24"/>
      <c r="H23" s="25"/>
      <c r="I23" s="414" t="str">
        <f t="shared" si="1"/>
        <v/>
      </c>
    </row>
    <row r="24" spans="1:11" s="3" customFormat="1" ht="18" customHeight="1">
      <c r="A24" s="611"/>
      <c r="B24" s="11" t="s">
        <v>74</v>
      </c>
      <c r="C24" s="612"/>
      <c r="D24" s="32" t="s">
        <v>75</v>
      </c>
      <c r="E24" s="574" t="s">
        <v>76</v>
      </c>
      <c r="F24" s="33" t="s">
        <v>14</v>
      </c>
      <c r="G24" s="518"/>
      <c r="H24" s="34"/>
      <c r="I24" s="418" t="str">
        <f t="shared" si="1"/>
        <v/>
      </c>
    </row>
    <row r="25" spans="1:11" s="3" customFormat="1" ht="18" customHeight="1">
      <c r="A25" s="611"/>
      <c r="B25" s="11" t="s">
        <v>77</v>
      </c>
      <c r="C25" s="612"/>
      <c r="D25" s="35" t="s">
        <v>78</v>
      </c>
      <c r="E25" s="575" t="s">
        <v>54</v>
      </c>
      <c r="F25" s="36" t="s">
        <v>14</v>
      </c>
      <c r="G25" s="37"/>
      <c r="H25" s="38"/>
      <c r="I25" s="419" t="str">
        <f t="shared" si="1"/>
        <v/>
      </c>
    </row>
    <row r="26" spans="1:11" s="3" customFormat="1" ht="18" customHeight="1">
      <c r="A26" s="611"/>
      <c r="B26" s="11" t="s">
        <v>79</v>
      </c>
      <c r="C26" s="613" t="s">
        <v>80</v>
      </c>
      <c r="D26" s="16" t="s">
        <v>81</v>
      </c>
      <c r="E26" s="576" t="s">
        <v>2521</v>
      </c>
      <c r="F26" s="39" t="s">
        <v>14</v>
      </c>
      <c r="G26" s="519"/>
      <c r="H26" s="21"/>
      <c r="I26" s="417" t="str">
        <f t="shared" si="1"/>
        <v/>
      </c>
    </row>
    <row r="27" spans="1:11" s="3" customFormat="1" ht="18" customHeight="1">
      <c r="A27" s="611"/>
      <c r="B27" s="11" t="s">
        <v>82</v>
      </c>
      <c r="C27" s="613"/>
      <c r="D27" s="16" t="s">
        <v>83</v>
      </c>
      <c r="E27" s="576" t="s">
        <v>2522</v>
      </c>
      <c r="F27" s="39" t="s">
        <v>14</v>
      </c>
      <c r="G27" s="519"/>
      <c r="H27" s="21"/>
      <c r="I27" s="417" t="str">
        <f t="shared" si="1"/>
        <v/>
      </c>
      <c r="J27" s="40"/>
      <c r="K27" s="40"/>
    </row>
    <row r="28" spans="1:11" s="3" customFormat="1" ht="18" customHeight="1">
      <c r="A28" s="611"/>
      <c r="B28" s="11" t="s">
        <v>84</v>
      </c>
      <c r="C28" s="614" t="s">
        <v>85</v>
      </c>
      <c r="D28" s="614"/>
      <c r="E28" s="565" t="s">
        <v>86</v>
      </c>
      <c r="F28" s="14" t="s">
        <v>14</v>
      </c>
      <c r="G28" s="31"/>
      <c r="H28" s="21" t="s">
        <v>87</v>
      </c>
      <c r="I28" s="417" t="str">
        <f t="shared" si="1"/>
        <v/>
      </c>
    </row>
    <row r="29" spans="1:11" ht="18" customHeight="1">
      <c r="A29" s="611"/>
      <c r="B29" s="11" t="s">
        <v>88</v>
      </c>
      <c r="C29" s="614" t="s">
        <v>2399</v>
      </c>
      <c r="D29" s="614"/>
      <c r="E29" s="564" t="s">
        <v>2400</v>
      </c>
      <c r="F29" s="41" t="s">
        <v>14</v>
      </c>
      <c r="G29" s="519"/>
      <c r="H29" s="21" t="s">
        <v>89</v>
      </c>
      <c r="I29" s="417" t="str">
        <f>IF(ISBLANK(G29),"0",G29)</f>
        <v>0</v>
      </c>
    </row>
    <row r="30" spans="1:11" ht="18" customHeight="1">
      <c r="A30" s="611"/>
      <c r="B30" s="11" t="s">
        <v>90</v>
      </c>
      <c r="C30" s="614" t="s">
        <v>91</v>
      </c>
      <c r="D30" s="614"/>
      <c r="E30" s="577" t="s">
        <v>92</v>
      </c>
      <c r="F30" s="41" t="s">
        <v>14</v>
      </c>
      <c r="G30" s="520"/>
      <c r="H30" s="21"/>
      <c r="I30" s="417" t="str">
        <f t="shared" si="1"/>
        <v/>
      </c>
    </row>
    <row r="31" spans="1:11" ht="18" customHeight="1">
      <c r="A31" s="611" t="s">
        <v>93</v>
      </c>
      <c r="B31" s="11" t="s">
        <v>94</v>
      </c>
      <c r="C31" s="16" t="s">
        <v>95</v>
      </c>
      <c r="D31" s="16" t="s">
        <v>96</v>
      </c>
      <c r="E31" s="569" t="s">
        <v>39</v>
      </c>
      <c r="F31" s="39" t="s">
        <v>14</v>
      </c>
      <c r="G31" s="521"/>
      <c r="H31" s="21"/>
      <c r="I31" s="420" t="str">
        <f>IF(ISBLANK(G31),"",G31)</f>
        <v/>
      </c>
    </row>
    <row r="32" spans="1:11" ht="18" customHeight="1">
      <c r="A32" s="611"/>
      <c r="B32" s="11" t="s">
        <v>97</v>
      </c>
      <c r="C32" s="16"/>
      <c r="D32" s="16" t="s">
        <v>98</v>
      </c>
      <c r="E32" s="565" t="s">
        <v>99</v>
      </c>
      <c r="F32" s="20"/>
      <c r="G32" s="514"/>
      <c r="H32" s="21"/>
      <c r="I32" s="417"/>
    </row>
    <row r="33" spans="1:12" ht="18" customHeight="1">
      <c r="A33" s="611"/>
      <c r="B33" s="11" t="s">
        <v>100</v>
      </c>
      <c r="C33" s="604" t="s">
        <v>44</v>
      </c>
      <c r="D33" s="22" t="s">
        <v>45</v>
      </c>
      <c r="E33" s="570" t="s">
        <v>46</v>
      </c>
      <c r="F33" s="23" t="s">
        <v>14</v>
      </c>
      <c r="G33" s="24" t="s">
        <v>15</v>
      </c>
      <c r="H33" s="25"/>
      <c r="I33" s="414" t="str">
        <f t="shared" ref="I33:I39" si="2">IF(ISBLANK(G33),"",G33)</f>
        <v>※　選択してください。</v>
      </c>
    </row>
    <row r="34" spans="1:12" ht="18" customHeight="1">
      <c r="A34" s="611"/>
      <c r="B34" s="11" t="s">
        <v>101</v>
      </c>
      <c r="C34" s="605"/>
      <c r="D34" s="26" t="s">
        <v>48</v>
      </c>
      <c r="E34" s="572" t="s">
        <v>49</v>
      </c>
      <c r="F34" s="29" t="s">
        <v>35</v>
      </c>
      <c r="G34" s="516"/>
      <c r="H34" s="30"/>
      <c r="I34" s="415" t="str">
        <f>VLOOKUP(I33,$D$209:$E$256,2,FALSE)</f>
        <v>自動入力</v>
      </c>
    </row>
    <row r="35" spans="1:12" ht="18" customHeight="1">
      <c r="A35" s="618"/>
      <c r="B35" s="11" t="s">
        <v>102</v>
      </c>
      <c r="C35" s="605"/>
      <c r="D35" s="22" t="s">
        <v>51</v>
      </c>
      <c r="E35" s="570" t="s">
        <v>103</v>
      </c>
      <c r="F35" s="23" t="s">
        <v>14</v>
      </c>
      <c r="G35" s="24"/>
      <c r="H35" s="25"/>
      <c r="I35" s="414" t="str">
        <f t="shared" si="2"/>
        <v/>
      </c>
    </row>
    <row r="36" spans="1:12" ht="18" customHeight="1">
      <c r="A36" s="618"/>
      <c r="B36" s="11" t="s">
        <v>104</v>
      </c>
      <c r="C36" s="605"/>
      <c r="D36" s="26" t="s">
        <v>53</v>
      </c>
      <c r="E36" s="572" t="s">
        <v>54</v>
      </c>
      <c r="F36" s="29" t="s">
        <v>14</v>
      </c>
      <c r="G36" s="517"/>
      <c r="H36" s="30"/>
      <c r="I36" s="416" t="str">
        <f t="shared" si="2"/>
        <v/>
      </c>
    </row>
    <row r="37" spans="1:12" ht="18" customHeight="1">
      <c r="A37" s="618"/>
      <c r="B37" s="11" t="s">
        <v>105</v>
      </c>
      <c r="C37" s="605"/>
      <c r="D37" s="22" t="s">
        <v>56</v>
      </c>
      <c r="E37" s="570" t="s">
        <v>106</v>
      </c>
      <c r="F37" s="23" t="s">
        <v>14</v>
      </c>
      <c r="G37" s="24"/>
      <c r="H37" s="25"/>
      <c r="I37" s="414" t="str">
        <f t="shared" si="2"/>
        <v/>
      </c>
    </row>
    <row r="38" spans="1:12" ht="18" customHeight="1">
      <c r="A38" s="618"/>
      <c r="B38" s="11" t="s">
        <v>107</v>
      </c>
      <c r="C38" s="605"/>
      <c r="D38" s="26" t="s">
        <v>59</v>
      </c>
      <c r="E38" s="572" t="s">
        <v>54</v>
      </c>
      <c r="F38" s="29" t="s">
        <v>14</v>
      </c>
      <c r="G38" s="517"/>
      <c r="H38" s="30"/>
      <c r="I38" s="416" t="str">
        <f t="shared" si="2"/>
        <v/>
      </c>
    </row>
    <row r="39" spans="1:12" ht="18" customHeight="1">
      <c r="A39" s="618"/>
      <c r="B39" s="11" t="s">
        <v>108</v>
      </c>
      <c r="C39" s="606"/>
      <c r="D39" s="16" t="s">
        <v>61</v>
      </c>
      <c r="E39" s="565" t="s">
        <v>62</v>
      </c>
      <c r="F39" s="14"/>
      <c r="G39" s="31"/>
      <c r="H39" s="21"/>
      <c r="I39" s="417" t="str">
        <f t="shared" si="2"/>
        <v/>
      </c>
    </row>
    <row r="40" spans="1:12" ht="18" customHeight="1">
      <c r="A40" s="618"/>
      <c r="B40" s="11" t="s">
        <v>109</v>
      </c>
      <c r="C40" s="619" t="s">
        <v>110</v>
      </c>
      <c r="D40" s="614" t="s">
        <v>65</v>
      </c>
      <c r="E40" s="565" t="s">
        <v>111</v>
      </c>
      <c r="F40" s="14" t="s">
        <v>35</v>
      </c>
      <c r="G40" s="522"/>
      <c r="H40" s="21"/>
      <c r="I40" s="417">
        <f>G21</f>
        <v>0</v>
      </c>
    </row>
    <row r="41" spans="1:12" ht="18" customHeight="1">
      <c r="A41" s="618"/>
      <c r="B41" s="11" t="s">
        <v>112</v>
      </c>
      <c r="C41" s="620"/>
      <c r="D41" s="623"/>
      <c r="E41" s="570" t="s">
        <v>113</v>
      </c>
      <c r="F41" s="23" t="s">
        <v>14</v>
      </c>
      <c r="G41" s="523"/>
      <c r="H41" s="25"/>
      <c r="I41" s="414" t="str">
        <f>IF(ISBLANK(G41),"",CONCATENATE(I40,"　",G41))</f>
        <v/>
      </c>
    </row>
    <row r="42" spans="1:12" ht="18" customHeight="1">
      <c r="A42" s="618"/>
      <c r="B42" s="11" t="s">
        <v>114</v>
      </c>
      <c r="C42" s="621"/>
      <c r="D42" s="26" t="s">
        <v>68</v>
      </c>
      <c r="E42" s="572" t="s">
        <v>54</v>
      </c>
      <c r="F42" s="29" t="s">
        <v>14</v>
      </c>
      <c r="G42" s="524"/>
      <c r="H42" s="30"/>
      <c r="I42" s="416" t="str">
        <f>IF(ISBLANK(G42),"",CONCATENATE(I22," ",G42))</f>
        <v/>
      </c>
    </row>
    <row r="43" spans="1:12" ht="18" customHeight="1">
      <c r="A43" s="618"/>
      <c r="B43" s="11" t="s">
        <v>115</v>
      </c>
      <c r="C43" s="622" t="s">
        <v>116</v>
      </c>
      <c r="D43" s="16" t="s">
        <v>72</v>
      </c>
      <c r="E43" s="565" t="s">
        <v>117</v>
      </c>
      <c r="F43" s="14" t="s">
        <v>14</v>
      </c>
      <c r="G43" s="31"/>
      <c r="H43" s="42"/>
      <c r="I43" s="417" t="str">
        <f t="shared" ref="I43:I49" si="3">IF(ISBLANK(G43),"",G43)</f>
        <v/>
      </c>
    </row>
    <row r="44" spans="1:12" ht="18" customHeight="1">
      <c r="A44" s="618"/>
      <c r="B44" s="11" t="s">
        <v>118</v>
      </c>
      <c r="C44" s="622"/>
      <c r="D44" s="22" t="s">
        <v>75</v>
      </c>
      <c r="E44" s="570" t="s">
        <v>119</v>
      </c>
      <c r="F44" s="23" t="s">
        <v>14</v>
      </c>
      <c r="G44" s="24"/>
      <c r="H44" s="25"/>
      <c r="I44" s="414" t="str">
        <f t="shared" si="3"/>
        <v/>
      </c>
    </row>
    <row r="45" spans="1:12" ht="18" customHeight="1">
      <c r="A45" s="618"/>
      <c r="B45" s="11" t="s">
        <v>120</v>
      </c>
      <c r="C45" s="622"/>
      <c r="D45" s="26" t="s">
        <v>68</v>
      </c>
      <c r="E45" s="572" t="s">
        <v>54</v>
      </c>
      <c r="F45" s="29" t="s">
        <v>14</v>
      </c>
      <c r="G45" s="517"/>
      <c r="H45" s="30"/>
      <c r="I45" s="416" t="str">
        <f t="shared" si="3"/>
        <v/>
      </c>
      <c r="L45" s="43"/>
    </row>
    <row r="46" spans="1:12" ht="18" customHeight="1">
      <c r="A46" s="618"/>
      <c r="B46" s="11" t="s">
        <v>121</v>
      </c>
      <c r="C46" s="613" t="s">
        <v>122</v>
      </c>
      <c r="D46" s="16" t="s">
        <v>81</v>
      </c>
      <c r="E46" s="576" t="s">
        <v>2521</v>
      </c>
      <c r="F46" s="39" t="s">
        <v>14</v>
      </c>
      <c r="G46" s="519"/>
      <c r="H46" s="21"/>
      <c r="I46" s="417" t="str">
        <f t="shared" si="3"/>
        <v/>
      </c>
    </row>
    <row r="47" spans="1:12" ht="18" customHeight="1">
      <c r="A47" s="618"/>
      <c r="B47" s="11" t="s">
        <v>123</v>
      </c>
      <c r="C47" s="613"/>
      <c r="D47" s="16" t="s">
        <v>83</v>
      </c>
      <c r="E47" s="576" t="s">
        <v>2522</v>
      </c>
      <c r="F47" s="39" t="s">
        <v>14</v>
      </c>
      <c r="G47" s="519"/>
      <c r="H47" s="21"/>
      <c r="I47" s="417" t="str">
        <f t="shared" si="3"/>
        <v/>
      </c>
    </row>
    <row r="48" spans="1:12" ht="18" customHeight="1">
      <c r="A48" s="618"/>
      <c r="B48" s="11" t="s">
        <v>124</v>
      </c>
      <c r="C48" s="614" t="s">
        <v>2401</v>
      </c>
      <c r="D48" s="614"/>
      <c r="E48" s="564" t="s">
        <v>2402</v>
      </c>
      <c r="F48" s="41" t="s">
        <v>14</v>
      </c>
      <c r="G48" s="519"/>
      <c r="H48" s="21" t="s">
        <v>89</v>
      </c>
      <c r="I48" s="417" t="str">
        <f>IF(ISBLANK(G48),"0",G48)</f>
        <v>0</v>
      </c>
    </row>
    <row r="49" spans="1:9" ht="18" customHeight="1">
      <c r="A49" s="618"/>
      <c r="B49" s="11" t="s">
        <v>125</v>
      </c>
      <c r="C49" s="614" t="s">
        <v>91</v>
      </c>
      <c r="D49" s="614"/>
      <c r="E49" s="578" t="s">
        <v>126</v>
      </c>
      <c r="F49" s="41" t="s">
        <v>14</v>
      </c>
      <c r="G49" s="525"/>
      <c r="H49" s="21"/>
      <c r="I49" s="417" t="str">
        <f t="shared" si="3"/>
        <v/>
      </c>
    </row>
    <row r="50" spans="1:9" ht="18" customHeight="1">
      <c r="A50" s="618"/>
      <c r="B50" s="11" t="s">
        <v>127</v>
      </c>
      <c r="C50" s="622" t="s">
        <v>128</v>
      </c>
      <c r="D50" s="16" t="s">
        <v>129</v>
      </c>
      <c r="E50" s="568" t="s">
        <v>130</v>
      </c>
      <c r="F50" s="44"/>
      <c r="G50" s="511"/>
      <c r="H50" s="21" t="s">
        <v>131</v>
      </c>
      <c r="I50" s="421">
        <v>46113</v>
      </c>
    </row>
    <row r="51" spans="1:9" ht="18" customHeight="1">
      <c r="A51" s="618"/>
      <c r="B51" s="11" t="s">
        <v>132</v>
      </c>
      <c r="C51" s="622"/>
      <c r="D51" s="16" t="s">
        <v>133</v>
      </c>
      <c r="E51" s="568" t="s">
        <v>130</v>
      </c>
      <c r="F51" s="44"/>
      <c r="G51" s="509"/>
      <c r="H51" s="21" t="s">
        <v>134</v>
      </c>
      <c r="I51" s="421">
        <v>46477</v>
      </c>
    </row>
    <row r="52" spans="1:9" ht="18" customHeight="1">
      <c r="A52" s="611" t="s">
        <v>135</v>
      </c>
      <c r="B52" s="11" t="s">
        <v>136</v>
      </c>
      <c r="C52" s="615" t="s">
        <v>137</v>
      </c>
      <c r="D52" s="16" t="s">
        <v>138</v>
      </c>
      <c r="E52" s="565" t="s">
        <v>139</v>
      </c>
      <c r="F52" s="14" t="s">
        <v>14</v>
      </c>
      <c r="G52" s="31"/>
      <c r="H52" s="21"/>
      <c r="I52" s="417" t="str">
        <f t="shared" ref="I52:I57" si="4">IF(ISBLANK(G52),"",G52)</f>
        <v/>
      </c>
    </row>
    <row r="53" spans="1:9" ht="18" customHeight="1">
      <c r="A53" s="611"/>
      <c r="B53" s="11" t="s">
        <v>140</v>
      </c>
      <c r="C53" s="616"/>
      <c r="D53" s="22" t="s">
        <v>75</v>
      </c>
      <c r="E53" s="570" t="s">
        <v>141</v>
      </c>
      <c r="F53" s="23" t="s">
        <v>14</v>
      </c>
      <c r="G53" s="24"/>
      <c r="H53" s="25"/>
      <c r="I53" s="414" t="str">
        <f t="shared" si="4"/>
        <v/>
      </c>
    </row>
    <row r="54" spans="1:9" ht="18" customHeight="1">
      <c r="A54" s="611"/>
      <c r="B54" s="11" t="s">
        <v>142</v>
      </c>
      <c r="C54" s="616"/>
      <c r="D54" s="26" t="s">
        <v>68</v>
      </c>
      <c r="E54" s="572" t="s">
        <v>54</v>
      </c>
      <c r="F54" s="29" t="s">
        <v>14</v>
      </c>
      <c r="G54" s="517"/>
      <c r="H54" s="30"/>
      <c r="I54" s="416" t="str">
        <f t="shared" si="4"/>
        <v/>
      </c>
    </row>
    <row r="55" spans="1:9" ht="18" customHeight="1">
      <c r="A55" s="611"/>
      <c r="B55" s="11" t="s">
        <v>143</v>
      </c>
      <c r="C55" s="616"/>
      <c r="D55" s="16" t="s">
        <v>144</v>
      </c>
      <c r="E55" s="579" t="s">
        <v>145</v>
      </c>
      <c r="F55" s="39" t="s">
        <v>14</v>
      </c>
      <c r="G55" s="519"/>
      <c r="H55" s="21"/>
      <c r="I55" s="417" t="str">
        <f t="shared" si="4"/>
        <v/>
      </c>
    </row>
    <row r="56" spans="1:9" ht="18" customHeight="1">
      <c r="A56" s="611"/>
      <c r="B56" s="11" t="s">
        <v>146</v>
      </c>
      <c r="C56" s="616"/>
      <c r="D56" s="16" t="s">
        <v>147</v>
      </c>
      <c r="E56" s="579" t="s">
        <v>145</v>
      </c>
      <c r="F56" s="39" t="s">
        <v>14</v>
      </c>
      <c r="G56" s="519"/>
      <c r="H56" s="21"/>
      <c r="I56" s="417" t="str">
        <f t="shared" si="4"/>
        <v/>
      </c>
    </row>
    <row r="57" spans="1:9" ht="18" customHeight="1">
      <c r="A57" s="611"/>
      <c r="B57" s="11" t="s">
        <v>148</v>
      </c>
      <c r="C57" s="617"/>
      <c r="D57" s="16" t="s">
        <v>149</v>
      </c>
      <c r="E57" s="579" t="s">
        <v>126</v>
      </c>
      <c r="F57" s="39" t="s">
        <v>14</v>
      </c>
      <c r="G57" s="526"/>
      <c r="H57" s="21"/>
      <c r="I57" s="417" t="str">
        <f t="shared" si="4"/>
        <v/>
      </c>
    </row>
    <row r="58" spans="1:9" ht="18" customHeight="1">
      <c r="A58" s="611" t="s">
        <v>150</v>
      </c>
      <c r="B58" s="11" t="s">
        <v>151</v>
      </c>
      <c r="C58" s="613" t="s">
        <v>152</v>
      </c>
      <c r="D58" s="46">
        <v>14001</v>
      </c>
      <c r="E58" s="565" t="s">
        <v>153</v>
      </c>
      <c r="F58" s="14"/>
      <c r="G58" s="31" t="s">
        <v>15</v>
      </c>
      <c r="H58" s="21"/>
      <c r="I58" s="411" t="str">
        <f>IF(G58="※　選択してください。","　",G58)</f>
        <v>　</v>
      </c>
    </row>
    <row r="59" spans="1:9" ht="18" customHeight="1">
      <c r="A59" s="611"/>
      <c r="B59" s="11" t="s">
        <v>154</v>
      </c>
      <c r="C59" s="613"/>
      <c r="D59" s="46">
        <v>14002</v>
      </c>
      <c r="E59" s="565" t="s">
        <v>155</v>
      </c>
      <c r="F59" s="14"/>
      <c r="G59" s="31" t="s">
        <v>15</v>
      </c>
      <c r="H59" s="21"/>
      <c r="I59" s="411" t="str">
        <f t="shared" ref="I59:I87" si="5">IF(G59="※　選択してください。","　",G59)</f>
        <v>　</v>
      </c>
    </row>
    <row r="60" spans="1:9" ht="18" customHeight="1">
      <c r="A60" s="611"/>
      <c r="B60" s="11" t="s">
        <v>156</v>
      </c>
      <c r="C60" s="613"/>
      <c r="D60" s="46">
        <v>9000</v>
      </c>
      <c r="E60" s="565" t="s">
        <v>155</v>
      </c>
      <c r="F60" s="14"/>
      <c r="G60" s="31" t="s">
        <v>15</v>
      </c>
      <c r="H60" s="21"/>
      <c r="I60" s="411" t="str">
        <f t="shared" si="5"/>
        <v>　</v>
      </c>
    </row>
    <row r="61" spans="1:9" ht="18" customHeight="1">
      <c r="A61" s="611"/>
      <c r="B61" s="11" t="s">
        <v>157</v>
      </c>
      <c r="C61" s="613"/>
      <c r="D61" s="46">
        <v>9001</v>
      </c>
      <c r="E61" s="565" t="s">
        <v>155</v>
      </c>
      <c r="F61" s="14"/>
      <c r="G61" s="31" t="s">
        <v>15</v>
      </c>
      <c r="H61" s="21"/>
      <c r="I61" s="411" t="str">
        <f t="shared" si="5"/>
        <v>　</v>
      </c>
    </row>
    <row r="62" spans="1:9" ht="18" customHeight="1">
      <c r="A62" s="611"/>
      <c r="B62" s="11" t="s">
        <v>158</v>
      </c>
      <c r="C62" s="613"/>
      <c r="D62" s="46">
        <v>9002</v>
      </c>
      <c r="E62" s="565" t="s">
        <v>155</v>
      </c>
      <c r="F62" s="14"/>
      <c r="G62" s="31" t="s">
        <v>15</v>
      </c>
      <c r="H62" s="21"/>
      <c r="I62" s="411" t="str">
        <f t="shared" si="5"/>
        <v>　</v>
      </c>
    </row>
    <row r="63" spans="1:9" ht="18" customHeight="1">
      <c r="A63" s="611"/>
      <c r="B63" s="11" t="s">
        <v>159</v>
      </c>
      <c r="C63" s="613"/>
      <c r="D63" s="46">
        <v>9003</v>
      </c>
      <c r="E63" s="565" t="s">
        <v>155</v>
      </c>
      <c r="F63" s="14"/>
      <c r="G63" s="31" t="s">
        <v>15</v>
      </c>
      <c r="H63" s="21"/>
      <c r="I63" s="411" t="str">
        <f t="shared" si="5"/>
        <v>　</v>
      </c>
    </row>
    <row r="64" spans="1:9" ht="18" customHeight="1">
      <c r="A64" s="611"/>
      <c r="B64" s="11" t="s">
        <v>160</v>
      </c>
      <c r="C64" s="613"/>
      <c r="D64" s="46">
        <v>9004</v>
      </c>
      <c r="E64" s="565" t="s">
        <v>155</v>
      </c>
      <c r="F64" s="14"/>
      <c r="G64" s="31" t="s">
        <v>15</v>
      </c>
      <c r="H64" s="21"/>
      <c r="I64" s="411" t="str">
        <f t="shared" si="5"/>
        <v>　</v>
      </c>
    </row>
    <row r="65" spans="1:9" ht="18" customHeight="1">
      <c r="A65" s="611" t="s">
        <v>161</v>
      </c>
      <c r="B65" s="11" t="s">
        <v>162</v>
      </c>
      <c r="C65" s="624" t="s">
        <v>163</v>
      </c>
      <c r="D65" s="614" t="s">
        <v>164</v>
      </c>
      <c r="E65" s="563" t="s">
        <v>2515</v>
      </c>
      <c r="F65" s="14" t="s">
        <v>14</v>
      </c>
      <c r="G65" s="47" t="s">
        <v>2433</v>
      </c>
      <c r="H65" s="21"/>
      <c r="I65" s="411" t="str">
        <f t="shared" si="5"/>
        <v>　</v>
      </c>
    </row>
    <row r="66" spans="1:9" ht="18" customHeight="1">
      <c r="A66" s="611"/>
      <c r="B66" s="11" t="s">
        <v>165</v>
      </c>
      <c r="C66" s="624"/>
      <c r="D66" s="614"/>
      <c r="E66" s="563" t="s">
        <v>166</v>
      </c>
      <c r="F66" s="14" t="s">
        <v>14</v>
      </c>
      <c r="G66" s="392" t="s">
        <v>166</v>
      </c>
      <c r="H66" s="21"/>
      <c r="I66" s="411" t="str">
        <f t="shared" si="5"/>
        <v>－</v>
      </c>
    </row>
    <row r="67" spans="1:9" ht="18" customHeight="1">
      <c r="A67" s="611"/>
      <c r="B67" s="11" t="s">
        <v>167</v>
      </c>
      <c r="C67" s="624"/>
      <c r="D67" s="614" t="s">
        <v>168</v>
      </c>
      <c r="E67" s="563" t="s">
        <v>2516</v>
      </c>
      <c r="F67" s="14" t="s">
        <v>14</v>
      </c>
      <c r="G67" s="47" t="s">
        <v>2433</v>
      </c>
      <c r="H67" s="21"/>
      <c r="I67" s="411" t="str">
        <f t="shared" si="5"/>
        <v>　</v>
      </c>
    </row>
    <row r="68" spans="1:9" ht="18" customHeight="1">
      <c r="A68" s="611"/>
      <c r="B68" s="11" t="s">
        <v>169</v>
      </c>
      <c r="C68" s="624"/>
      <c r="D68" s="614"/>
      <c r="E68" s="563" t="s">
        <v>166</v>
      </c>
      <c r="F68" s="14" t="s">
        <v>14</v>
      </c>
      <c r="G68" s="392" t="s">
        <v>166</v>
      </c>
      <c r="H68" s="21"/>
      <c r="I68" s="411" t="str">
        <f t="shared" si="5"/>
        <v>－</v>
      </c>
    </row>
    <row r="69" spans="1:9" ht="18" customHeight="1">
      <c r="A69" s="611"/>
      <c r="B69" s="11" t="s">
        <v>170</v>
      </c>
      <c r="C69" s="624"/>
      <c r="D69" s="614" t="s">
        <v>171</v>
      </c>
      <c r="E69" s="563" t="s">
        <v>2516</v>
      </c>
      <c r="F69" s="14" t="s">
        <v>14</v>
      </c>
      <c r="G69" s="47" t="s">
        <v>2433</v>
      </c>
      <c r="H69" s="21"/>
      <c r="I69" s="411" t="str">
        <f t="shared" si="5"/>
        <v>　</v>
      </c>
    </row>
    <row r="70" spans="1:9" ht="18" customHeight="1">
      <c r="A70" s="611"/>
      <c r="B70" s="11" t="s">
        <v>172</v>
      </c>
      <c r="C70" s="624"/>
      <c r="D70" s="614"/>
      <c r="E70" s="563" t="s">
        <v>166</v>
      </c>
      <c r="F70" s="14" t="s">
        <v>14</v>
      </c>
      <c r="G70" s="392" t="s">
        <v>166</v>
      </c>
      <c r="H70" s="21"/>
      <c r="I70" s="411" t="str">
        <f t="shared" si="5"/>
        <v>－</v>
      </c>
    </row>
    <row r="71" spans="1:9" ht="18" customHeight="1">
      <c r="A71" s="611"/>
      <c r="B71" s="11" t="s">
        <v>173</v>
      </c>
      <c r="C71" s="624"/>
      <c r="D71" s="614" t="s">
        <v>174</v>
      </c>
      <c r="E71" s="563" t="s">
        <v>2516</v>
      </c>
      <c r="F71" s="14" t="s">
        <v>14</v>
      </c>
      <c r="G71" s="47" t="s">
        <v>2433</v>
      </c>
      <c r="H71" s="21"/>
      <c r="I71" s="411" t="str">
        <f t="shared" si="5"/>
        <v>　</v>
      </c>
    </row>
    <row r="72" spans="1:9" ht="18" customHeight="1">
      <c r="A72" s="611"/>
      <c r="B72" s="11" t="s">
        <v>175</v>
      </c>
      <c r="C72" s="624"/>
      <c r="D72" s="614"/>
      <c r="E72" s="563" t="s">
        <v>166</v>
      </c>
      <c r="F72" s="14" t="s">
        <v>14</v>
      </c>
      <c r="G72" s="392" t="s">
        <v>166</v>
      </c>
      <c r="H72" s="21"/>
      <c r="I72" s="411" t="str">
        <f t="shared" si="5"/>
        <v>－</v>
      </c>
    </row>
    <row r="73" spans="1:9" ht="18" customHeight="1">
      <c r="A73" s="611"/>
      <c r="B73" s="11" t="s">
        <v>176</v>
      </c>
      <c r="C73" s="624"/>
      <c r="D73" s="614" t="s">
        <v>177</v>
      </c>
      <c r="E73" s="563" t="s">
        <v>2516</v>
      </c>
      <c r="F73" s="14" t="s">
        <v>14</v>
      </c>
      <c r="G73" s="47" t="s">
        <v>2433</v>
      </c>
      <c r="H73" s="21"/>
      <c r="I73" s="411" t="str">
        <f t="shared" si="5"/>
        <v>　</v>
      </c>
    </row>
    <row r="74" spans="1:9" ht="18" customHeight="1">
      <c r="A74" s="611"/>
      <c r="B74" s="11" t="s">
        <v>178</v>
      </c>
      <c r="C74" s="624"/>
      <c r="D74" s="614"/>
      <c r="E74" s="563" t="s">
        <v>166</v>
      </c>
      <c r="F74" s="14" t="s">
        <v>14</v>
      </c>
      <c r="G74" s="392" t="s">
        <v>166</v>
      </c>
      <c r="H74" s="21"/>
      <c r="I74" s="411" t="str">
        <f t="shared" si="5"/>
        <v>－</v>
      </c>
    </row>
    <row r="75" spans="1:9" ht="18" customHeight="1">
      <c r="A75" s="611"/>
      <c r="B75" s="11" t="s">
        <v>179</v>
      </c>
      <c r="C75" s="624"/>
      <c r="D75" s="625" t="s">
        <v>180</v>
      </c>
      <c r="E75" s="563" t="s">
        <v>2516</v>
      </c>
      <c r="F75" s="14" t="s">
        <v>14</v>
      </c>
      <c r="G75" s="47" t="s">
        <v>2433</v>
      </c>
      <c r="H75" s="21"/>
      <c r="I75" s="411" t="str">
        <f t="shared" si="5"/>
        <v>　</v>
      </c>
    </row>
    <row r="76" spans="1:9" ht="18" customHeight="1">
      <c r="A76" s="611"/>
      <c r="B76" s="11" t="s">
        <v>181</v>
      </c>
      <c r="C76" s="624"/>
      <c r="D76" s="625"/>
      <c r="E76" s="563" t="s">
        <v>166</v>
      </c>
      <c r="F76" s="14" t="s">
        <v>14</v>
      </c>
      <c r="G76" s="392" t="s">
        <v>166</v>
      </c>
      <c r="H76" s="21"/>
      <c r="I76" s="411" t="str">
        <f t="shared" si="5"/>
        <v>－</v>
      </c>
    </row>
    <row r="77" spans="1:9" ht="18" customHeight="1">
      <c r="A77" s="611"/>
      <c r="B77" s="11" t="s">
        <v>182</v>
      </c>
      <c r="C77" s="624"/>
      <c r="D77" s="614" t="s">
        <v>183</v>
      </c>
      <c r="E77" s="563" t="s">
        <v>2516</v>
      </c>
      <c r="F77" s="14" t="s">
        <v>14</v>
      </c>
      <c r="G77" s="47" t="s">
        <v>2433</v>
      </c>
      <c r="H77" s="21"/>
      <c r="I77" s="411" t="str">
        <f t="shared" si="5"/>
        <v>　</v>
      </c>
    </row>
    <row r="78" spans="1:9" ht="18" customHeight="1">
      <c r="A78" s="611"/>
      <c r="B78" s="11" t="s">
        <v>184</v>
      </c>
      <c r="C78" s="624"/>
      <c r="D78" s="614"/>
      <c r="E78" s="563" t="s">
        <v>166</v>
      </c>
      <c r="F78" s="14" t="s">
        <v>14</v>
      </c>
      <c r="G78" s="392" t="s">
        <v>166</v>
      </c>
      <c r="H78" s="21"/>
      <c r="I78" s="411" t="str">
        <f t="shared" si="5"/>
        <v>－</v>
      </c>
    </row>
    <row r="79" spans="1:9" ht="18" customHeight="1">
      <c r="A79" s="611"/>
      <c r="B79" s="11" t="s">
        <v>185</v>
      </c>
      <c r="C79" s="624"/>
      <c r="D79" s="614" t="s">
        <v>186</v>
      </c>
      <c r="E79" s="563" t="s">
        <v>2516</v>
      </c>
      <c r="F79" s="14" t="s">
        <v>14</v>
      </c>
      <c r="G79" s="47" t="s">
        <v>2433</v>
      </c>
      <c r="H79" s="21"/>
      <c r="I79" s="411" t="str">
        <f t="shared" si="5"/>
        <v>　</v>
      </c>
    </row>
    <row r="80" spans="1:9" ht="18" customHeight="1">
      <c r="A80" s="611"/>
      <c r="B80" s="11" t="s">
        <v>187</v>
      </c>
      <c r="C80" s="624"/>
      <c r="D80" s="614"/>
      <c r="E80" s="563" t="s">
        <v>166</v>
      </c>
      <c r="F80" s="14" t="s">
        <v>14</v>
      </c>
      <c r="G80" s="392" t="s">
        <v>166</v>
      </c>
      <c r="H80" s="21"/>
      <c r="I80" s="411" t="str">
        <f t="shared" si="5"/>
        <v>－</v>
      </c>
    </row>
    <row r="81" spans="1:9" ht="18" customHeight="1">
      <c r="A81" s="611"/>
      <c r="B81" s="11" t="s">
        <v>188</v>
      </c>
      <c r="C81" s="624"/>
      <c r="D81" s="614" t="s">
        <v>189</v>
      </c>
      <c r="E81" s="563" t="s">
        <v>2516</v>
      </c>
      <c r="F81" s="14" t="s">
        <v>14</v>
      </c>
      <c r="G81" s="47" t="s">
        <v>2433</v>
      </c>
      <c r="H81" s="21"/>
      <c r="I81" s="411" t="str">
        <f t="shared" si="5"/>
        <v>　</v>
      </c>
    </row>
    <row r="82" spans="1:9" ht="18" customHeight="1">
      <c r="A82" s="611"/>
      <c r="B82" s="11" t="s">
        <v>190</v>
      </c>
      <c r="C82" s="624"/>
      <c r="D82" s="614"/>
      <c r="E82" s="563" t="s">
        <v>166</v>
      </c>
      <c r="F82" s="14" t="s">
        <v>14</v>
      </c>
      <c r="G82" s="392" t="s">
        <v>166</v>
      </c>
      <c r="H82" s="21"/>
      <c r="I82" s="411" t="str">
        <f t="shared" si="5"/>
        <v>－</v>
      </c>
    </row>
    <row r="83" spans="1:9" ht="18" customHeight="1">
      <c r="A83" s="635" t="s">
        <v>11</v>
      </c>
      <c r="B83" s="11" t="s">
        <v>191</v>
      </c>
      <c r="C83" s="622" t="s">
        <v>192</v>
      </c>
      <c r="D83" s="622"/>
      <c r="E83" s="564" t="s">
        <v>13</v>
      </c>
      <c r="F83" s="14" t="s">
        <v>14</v>
      </c>
      <c r="G83" s="47" t="s">
        <v>2433</v>
      </c>
      <c r="H83" s="21"/>
      <c r="I83" s="411" t="str">
        <f t="shared" si="5"/>
        <v>　</v>
      </c>
    </row>
    <row r="84" spans="1:9" ht="18" customHeight="1">
      <c r="A84" s="636"/>
      <c r="B84" s="11" t="s">
        <v>194</v>
      </c>
      <c r="C84" s="622" t="s">
        <v>195</v>
      </c>
      <c r="D84" s="622"/>
      <c r="E84" s="564" t="s">
        <v>13</v>
      </c>
      <c r="F84" s="14" t="s">
        <v>14</v>
      </c>
      <c r="G84" s="47" t="s">
        <v>2433</v>
      </c>
      <c r="H84" s="21"/>
      <c r="I84" s="411" t="str">
        <f t="shared" si="5"/>
        <v>　</v>
      </c>
    </row>
    <row r="85" spans="1:9" ht="18" customHeight="1">
      <c r="A85" s="636"/>
      <c r="B85" s="11" t="s">
        <v>196</v>
      </c>
      <c r="C85" s="16" t="s">
        <v>197</v>
      </c>
      <c r="D85" s="16"/>
      <c r="E85" s="565"/>
      <c r="F85" s="20"/>
      <c r="G85" s="508"/>
      <c r="H85" s="21"/>
      <c r="I85" s="411"/>
    </row>
    <row r="86" spans="1:9" ht="18" customHeight="1">
      <c r="A86" s="636"/>
      <c r="B86" s="11" t="s">
        <v>198</v>
      </c>
      <c r="C86" s="622" t="s">
        <v>199</v>
      </c>
      <c r="D86" s="12" t="s">
        <v>200</v>
      </c>
      <c r="E86" s="565" t="s">
        <v>2517</v>
      </c>
      <c r="F86" s="14" t="s">
        <v>14</v>
      </c>
      <c r="G86" s="47" t="s">
        <v>15</v>
      </c>
      <c r="H86" s="48"/>
      <c r="I86" s="411" t="str">
        <f t="shared" si="5"/>
        <v>　</v>
      </c>
    </row>
    <row r="87" spans="1:9" ht="18" customHeight="1">
      <c r="A87" s="636"/>
      <c r="B87" s="11" t="s">
        <v>201</v>
      </c>
      <c r="C87" s="622"/>
      <c r="D87" s="12" t="s">
        <v>202</v>
      </c>
      <c r="E87" s="565" t="s">
        <v>203</v>
      </c>
      <c r="F87" s="14" t="s">
        <v>14</v>
      </c>
      <c r="G87" s="31" t="s">
        <v>15</v>
      </c>
      <c r="H87" s="48"/>
      <c r="I87" s="411" t="str">
        <f t="shared" si="5"/>
        <v>　</v>
      </c>
    </row>
    <row r="88" spans="1:9" ht="18" customHeight="1">
      <c r="A88" s="636"/>
      <c r="B88" s="11" t="s">
        <v>204</v>
      </c>
      <c r="C88" s="622"/>
      <c r="D88" s="12" t="s">
        <v>205</v>
      </c>
      <c r="E88" s="565" t="s">
        <v>206</v>
      </c>
      <c r="F88" s="14" t="s">
        <v>14</v>
      </c>
      <c r="G88" s="31"/>
      <c r="H88" s="48"/>
      <c r="I88" s="411" t="str">
        <f t="shared" ref="I88:I127" si="6">IF(ISBLANK(G88),"",G88)</f>
        <v/>
      </c>
    </row>
    <row r="89" spans="1:9" ht="18" customHeight="1">
      <c r="A89" s="636"/>
      <c r="B89" s="11" t="s">
        <v>207</v>
      </c>
      <c r="C89" s="622"/>
      <c r="D89" s="12" t="s">
        <v>208</v>
      </c>
      <c r="E89" s="565" t="s">
        <v>155</v>
      </c>
      <c r="F89" s="14" t="s">
        <v>14</v>
      </c>
      <c r="G89" s="507"/>
      <c r="H89" s="48" t="s">
        <v>209</v>
      </c>
      <c r="I89" s="422" t="str">
        <f>IF(ISBLANK(G89),"",G89)</f>
        <v/>
      </c>
    </row>
    <row r="90" spans="1:9" ht="18" customHeight="1">
      <c r="A90" s="636"/>
      <c r="B90" s="11" t="s">
        <v>210</v>
      </c>
      <c r="C90" s="622" t="s">
        <v>211</v>
      </c>
      <c r="D90" s="12" t="s">
        <v>212</v>
      </c>
      <c r="E90" s="565" t="s">
        <v>2517</v>
      </c>
      <c r="F90" s="14" t="s">
        <v>14</v>
      </c>
      <c r="G90" s="31" t="s">
        <v>15</v>
      </c>
      <c r="H90" s="48"/>
      <c r="I90" s="411" t="str">
        <f>IF(G90="※　選択してください。","　",G90)</f>
        <v>　</v>
      </c>
    </row>
    <row r="91" spans="1:9" ht="18" customHeight="1">
      <c r="A91" s="636"/>
      <c r="B91" s="11" t="s">
        <v>213</v>
      </c>
      <c r="C91" s="622"/>
      <c r="D91" s="12" t="s">
        <v>214</v>
      </c>
      <c r="E91" s="565" t="s">
        <v>203</v>
      </c>
      <c r="F91" s="14" t="s">
        <v>14</v>
      </c>
      <c r="G91" s="31" t="s">
        <v>15</v>
      </c>
      <c r="H91" s="48"/>
      <c r="I91" s="411" t="str">
        <f>IF(G91="※　選択してください。","　",G91)</f>
        <v>　</v>
      </c>
    </row>
    <row r="92" spans="1:9" ht="18" customHeight="1">
      <c r="A92" s="636"/>
      <c r="B92" s="11" t="s">
        <v>215</v>
      </c>
      <c r="C92" s="622"/>
      <c r="D92" s="12" t="s">
        <v>216</v>
      </c>
      <c r="E92" s="565" t="s">
        <v>206</v>
      </c>
      <c r="F92" s="14" t="s">
        <v>14</v>
      </c>
      <c r="G92" s="31"/>
      <c r="H92" s="48"/>
      <c r="I92" s="411" t="str">
        <f t="shared" si="6"/>
        <v/>
      </c>
    </row>
    <row r="93" spans="1:9" ht="18" customHeight="1">
      <c r="A93" s="636"/>
      <c r="B93" s="11" t="s">
        <v>217</v>
      </c>
      <c r="C93" s="622"/>
      <c r="D93" s="12" t="s">
        <v>208</v>
      </c>
      <c r="E93" s="565" t="s">
        <v>155</v>
      </c>
      <c r="F93" s="14" t="s">
        <v>14</v>
      </c>
      <c r="G93" s="49"/>
      <c r="H93" s="48" t="s">
        <v>209</v>
      </c>
      <c r="I93" s="422" t="str">
        <f t="shared" si="6"/>
        <v/>
      </c>
    </row>
    <row r="94" spans="1:9" ht="18" customHeight="1">
      <c r="A94" s="636"/>
      <c r="B94" s="11" t="s">
        <v>218</v>
      </c>
      <c r="C94" s="622" t="s">
        <v>219</v>
      </c>
      <c r="D94" s="12" t="s">
        <v>220</v>
      </c>
      <c r="E94" s="565" t="s">
        <v>2517</v>
      </c>
      <c r="F94" s="14" t="s">
        <v>14</v>
      </c>
      <c r="G94" s="31" t="s">
        <v>15</v>
      </c>
      <c r="H94" s="48"/>
      <c r="I94" s="411" t="str">
        <f>IF(G94="※　選択してください。","　",G94)</f>
        <v>　</v>
      </c>
    </row>
    <row r="95" spans="1:9" ht="18" customHeight="1">
      <c r="A95" s="636"/>
      <c r="B95" s="11" t="s">
        <v>221</v>
      </c>
      <c r="C95" s="622"/>
      <c r="D95" s="12" t="s">
        <v>222</v>
      </c>
      <c r="E95" s="565" t="s">
        <v>203</v>
      </c>
      <c r="F95" s="14" t="s">
        <v>14</v>
      </c>
      <c r="G95" s="31" t="s">
        <v>15</v>
      </c>
      <c r="H95" s="48"/>
      <c r="I95" s="411" t="str">
        <f>IF(G95="※　選択してください。","　",G95)</f>
        <v>　</v>
      </c>
    </row>
    <row r="96" spans="1:9" ht="18" customHeight="1">
      <c r="A96" s="636"/>
      <c r="B96" s="11" t="s">
        <v>223</v>
      </c>
      <c r="C96" s="622"/>
      <c r="D96" s="12" t="s">
        <v>224</v>
      </c>
      <c r="E96" s="565" t="s">
        <v>206</v>
      </c>
      <c r="F96" s="14" t="s">
        <v>14</v>
      </c>
      <c r="G96" s="31"/>
      <c r="H96" s="48"/>
      <c r="I96" s="411" t="str">
        <f t="shared" si="6"/>
        <v/>
      </c>
    </row>
    <row r="97" spans="1:9" ht="18" customHeight="1">
      <c r="A97" s="636"/>
      <c r="B97" s="11" t="s">
        <v>225</v>
      </c>
      <c r="C97" s="622"/>
      <c r="D97" s="12" t="s">
        <v>208</v>
      </c>
      <c r="E97" s="565" t="s">
        <v>155</v>
      </c>
      <c r="F97" s="14" t="s">
        <v>14</v>
      </c>
      <c r="G97" s="507"/>
      <c r="H97" s="48" t="s">
        <v>209</v>
      </c>
      <c r="I97" s="422" t="str">
        <f t="shared" si="6"/>
        <v/>
      </c>
    </row>
    <row r="98" spans="1:9" ht="18" customHeight="1">
      <c r="A98" s="636"/>
      <c r="B98" s="11" t="s">
        <v>226</v>
      </c>
      <c r="C98" s="613" t="s">
        <v>2429</v>
      </c>
      <c r="D98" s="614" t="s">
        <v>228</v>
      </c>
      <c r="E98" s="565" t="s">
        <v>229</v>
      </c>
      <c r="F98" s="14" t="s">
        <v>14</v>
      </c>
      <c r="G98" s="31" t="s">
        <v>15</v>
      </c>
      <c r="H98" s="21"/>
      <c r="I98" s="411" t="str">
        <f>IF(G98="※　選択してください。","　",G98)</f>
        <v>　</v>
      </c>
    </row>
    <row r="99" spans="1:9" ht="18" customHeight="1">
      <c r="A99" s="636"/>
      <c r="B99" s="11" t="s">
        <v>230</v>
      </c>
      <c r="C99" s="613"/>
      <c r="D99" s="614"/>
      <c r="E99" s="565" t="s">
        <v>231</v>
      </c>
      <c r="F99" s="14" t="s">
        <v>14</v>
      </c>
      <c r="G99" s="31"/>
      <c r="H99" s="21"/>
      <c r="I99" s="411" t="str">
        <f t="shared" si="6"/>
        <v/>
      </c>
    </row>
    <row r="100" spans="1:9" ht="18" customHeight="1">
      <c r="A100" s="636"/>
      <c r="B100" s="11" t="s">
        <v>232</v>
      </c>
      <c r="C100" s="613"/>
      <c r="D100" s="16" t="s">
        <v>233</v>
      </c>
      <c r="E100" s="565" t="s">
        <v>2518</v>
      </c>
      <c r="F100" s="14" t="s">
        <v>14</v>
      </c>
      <c r="G100" s="527"/>
      <c r="H100" s="21"/>
      <c r="I100" s="423" t="str">
        <f t="shared" si="6"/>
        <v/>
      </c>
    </row>
    <row r="101" spans="1:9" ht="18" customHeight="1">
      <c r="A101" s="636"/>
      <c r="B101" s="11" t="s">
        <v>234</v>
      </c>
      <c r="C101" s="16" t="s">
        <v>235</v>
      </c>
      <c r="D101" s="16" t="s">
        <v>236</v>
      </c>
      <c r="E101" s="565" t="s">
        <v>2519</v>
      </c>
      <c r="F101" s="14" t="s">
        <v>14</v>
      </c>
      <c r="G101" s="527"/>
      <c r="H101" s="21"/>
      <c r="I101" s="423" t="str">
        <f t="shared" si="6"/>
        <v/>
      </c>
    </row>
    <row r="102" spans="1:9" ht="18" customHeight="1">
      <c r="A102" s="636"/>
      <c r="B102" s="11" t="s">
        <v>237</v>
      </c>
      <c r="C102" s="614" t="s">
        <v>238</v>
      </c>
      <c r="D102" s="614"/>
      <c r="E102" s="565" t="s">
        <v>239</v>
      </c>
      <c r="F102" s="14" t="s">
        <v>14</v>
      </c>
      <c r="G102" s="31" t="s">
        <v>15</v>
      </c>
      <c r="H102" s="21"/>
      <c r="I102" s="411" t="str">
        <f>IF(G102="※　選択してください。","　",G102)</f>
        <v>　</v>
      </c>
    </row>
    <row r="103" spans="1:9" ht="18" customHeight="1">
      <c r="A103" s="636"/>
      <c r="B103" s="11" t="s">
        <v>240</v>
      </c>
      <c r="C103" s="614" t="s">
        <v>241</v>
      </c>
      <c r="D103" s="614"/>
      <c r="E103" s="565" t="s">
        <v>86</v>
      </c>
      <c r="F103" s="14" t="s">
        <v>14</v>
      </c>
      <c r="G103" s="31"/>
      <c r="H103" s="21" t="s">
        <v>87</v>
      </c>
      <c r="I103" s="411" t="str">
        <f t="shared" si="6"/>
        <v/>
      </c>
    </row>
    <row r="104" spans="1:9" ht="18" customHeight="1">
      <c r="A104" s="636"/>
      <c r="B104" s="11" t="s">
        <v>242</v>
      </c>
      <c r="C104" s="614" t="s">
        <v>243</v>
      </c>
      <c r="D104" s="614"/>
      <c r="E104" s="565" t="s">
        <v>244</v>
      </c>
      <c r="F104" s="14" t="s">
        <v>14</v>
      </c>
      <c r="G104" s="49"/>
      <c r="H104" s="21" t="s">
        <v>209</v>
      </c>
      <c r="I104" s="424" t="str">
        <f t="shared" si="6"/>
        <v/>
      </c>
    </row>
    <row r="105" spans="1:9" ht="18" customHeight="1">
      <c r="A105" s="636"/>
      <c r="B105" s="11" t="s">
        <v>245</v>
      </c>
      <c r="C105" s="614" t="s">
        <v>246</v>
      </c>
      <c r="D105" s="614"/>
      <c r="E105" s="565" t="s">
        <v>247</v>
      </c>
      <c r="F105" s="14" t="s">
        <v>14</v>
      </c>
      <c r="G105" s="49"/>
      <c r="H105" s="21" t="s">
        <v>209</v>
      </c>
      <c r="I105" s="424" t="str">
        <f t="shared" si="6"/>
        <v/>
      </c>
    </row>
    <row r="106" spans="1:9" ht="18" customHeight="1">
      <c r="A106" s="636"/>
      <c r="B106" s="11" t="s">
        <v>248</v>
      </c>
      <c r="C106" s="632" t="s">
        <v>339</v>
      </c>
      <c r="D106" s="16" t="s">
        <v>2403</v>
      </c>
      <c r="E106" s="629" t="s">
        <v>2406</v>
      </c>
      <c r="F106" s="50" t="s">
        <v>14</v>
      </c>
      <c r="G106" s="49"/>
      <c r="H106" s="21" t="s">
        <v>89</v>
      </c>
      <c r="I106" s="411" t="str">
        <f t="shared" si="6"/>
        <v/>
      </c>
    </row>
    <row r="107" spans="1:9" ht="18" customHeight="1">
      <c r="A107" s="636"/>
      <c r="B107" s="11" t="s">
        <v>250</v>
      </c>
      <c r="C107" s="633"/>
      <c r="D107" s="16" t="s">
        <v>2404</v>
      </c>
      <c r="E107" s="630"/>
      <c r="F107" s="50" t="s">
        <v>14</v>
      </c>
      <c r="G107" s="31"/>
      <c r="H107" s="21" t="s">
        <v>89</v>
      </c>
      <c r="I107" s="411" t="str">
        <f t="shared" si="6"/>
        <v/>
      </c>
    </row>
    <row r="108" spans="1:9" ht="18" customHeight="1">
      <c r="A108" s="636"/>
      <c r="B108" s="11" t="s">
        <v>252</v>
      </c>
      <c r="C108" s="633"/>
      <c r="D108" s="16" t="s">
        <v>2405</v>
      </c>
      <c r="E108" s="631"/>
      <c r="F108" s="50" t="s">
        <v>14</v>
      </c>
      <c r="G108" s="31"/>
      <c r="H108" s="21" t="s">
        <v>89</v>
      </c>
      <c r="I108" s="411" t="str">
        <f t="shared" si="6"/>
        <v/>
      </c>
    </row>
    <row r="109" spans="1:9" ht="18" customHeight="1">
      <c r="A109" s="636"/>
      <c r="B109" s="11" t="s">
        <v>254</v>
      </c>
      <c r="C109" s="634"/>
      <c r="D109" s="16" t="s">
        <v>255</v>
      </c>
      <c r="E109" s="580" t="s">
        <v>2407</v>
      </c>
      <c r="F109" s="50" t="s">
        <v>14</v>
      </c>
      <c r="G109" s="24"/>
      <c r="H109" s="21" t="s">
        <v>89</v>
      </c>
      <c r="I109" s="411" t="str">
        <f t="shared" si="6"/>
        <v/>
      </c>
    </row>
    <row r="110" spans="1:9" ht="18" customHeight="1">
      <c r="A110" s="643" t="s">
        <v>17</v>
      </c>
      <c r="B110" s="11" t="s">
        <v>256</v>
      </c>
      <c r="C110" s="613" t="s">
        <v>257</v>
      </c>
      <c r="D110" s="614" t="s">
        <v>258</v>
      </c>
      <c r="E110" s="577" t="s">
        <v>259</v>
      </c>
      <c r="F110" s="14"/>
      <c r="G110" s="51"/>
      <c r="H110" s="21"/>
      <c r="I110" s="411" t="str">
        <f t="shared" si="6"/>
        <v/>
      </c>
    </row>
    <row r="111" spans="1:9" ht="18" customHeight="1">
      <c r="A111" s="646"/>
      <c r="B111" s="11" t="s">
        <v>260</v>
      </c>
      <c r="C111" s="613"/>
      <c r="D111" s="614"/>
      <c r="E111" s="577" t="s">
        <v>2523</v>
      </c>
      <c r="F111" s="14"/>
      <c r="G111" s="52"/>
      <c r="H111" s="21"/>
      <c r="I111" s="423" t="str">
        <f t="shared" si="6"/>
        <v/>
      </c>
    </row>
    <row r="112" spans="1:9" ht="18" customHeight="1">
      <c r="A112" s="646"/>
      <c r="B112" s="11" t="s">
        <v>261</v>
      </c>
      <c r="C112" s="613"/>
      <c r="D112" s="614" t="s">
        <v>262</v>
      </c>
      <c r="E112" s="577" t="s">
        <v>259</v>
      </c>
      <c r="F112" s="14"/>
      <c r="G112" s="51"/>
      <c r="H112" s="21"/>
      <c r="I112" s="411" t="str">
        <f t="shared" si="6"/>
        <v/>
      </c>
    </row>
    <row r="113" spans="1:9" ht="18" customHeight="1">
      <c r="A113" s="646"/>
      <c r="B113" s="11" t="s">
        <v>263</v>
      </c>
      <c r="C113" s="613"/>
      <c r="D113" s="614"/>
      <c r="E113" s="577" t="s">
        <v>2523</v>
      </c>
      <c r="F113" s="14"/>
      <c r="G113" s="52"/>
      <c r="H113" s="21"/>
      <c r="I113" s="423" t="str">
        <f t="shared" si="6"/>
        <v/>
      </c>
    </row>
    <row r="114" spans="1:9" ht="18" customHeight="1">
      <c r="A114" s="646"/>
      <c r="B114" s="11" t="s">
        <v>264</v>
      </c>
      <c r="C114" s="613"/>
      <c r="D114" s="614" t="s">
        <v>265</v>
      </c>
      <c r="E114" s="577" t="s">
        <v>259</v>
      </c>
      <c r="F114" s="14"/>
      <c r="G114" s="51"/>
      <c r="H114" s="21"/>
      <c r="I114" s="411" t="str">
        <f t="shared" si="6"/>
        <v/>
      </c>
    </row>
    <row r="115" spans="1:9" ht="18" customHeight="1">
      <c r="A115" s="646"/>
      <c r="B115" s="11" t="s">
        <v>266</v>
      </c>
      <c r="C115" s="613"/>
      <c r="D115" s="614"/>
      <c r="E115" s="577" t="s">
        <v>2523</v>
      </c>
      <c r="F115" s="14"/>
      <c r="G115" s="52"/>
      <c r="H115" s="21"/>
      <c r="I115" s="423" t="str">
        <f t="shared" si="6"/>
        <v/>
      </c>
    </row>
    <row r="116" spans="1:9" ht="18" customHeight="1">
      <c r="A116" s="646"/>
      <c r="B116" s="11" t="s">
        <v>267</v>
      </c>
      <c r="C116" s="613"/>
      <c r="D116" s="614" t="s">
        <v>268</v>
      </c>
      <c r="E116" s="577" t="s">
        <v>259</v>
      </c>
      <c r="F116" s="14"/>
      <c r="G116" s="51"/>
      <c r="H116" s="21"/>
      <c r="I116" s="411" t="str">
        <f t="shared" si="6"/>
        <v/>
      </c>
    </row>
    <row r="117" spans="1:9" ht="18" customHeight="1">
      <c r="A117" s="646"/>
      <c r="B117" s="11" t="s">
        <v>269</v>
      </c>
      <c r="C117" s="613"/>
      <c r="D117" s="614"/>
      <c r="E117" s="577" t="s">
        <v>2523</v>
      </c>
      <c r="F117" s="14"/>
      <c r="G117" s="52"/>
      <c r="H117" s="21"/>
      <c r="I117" s="423" t="str">
        <f t="shared" si="6"/>
        <v/>
      </c>
    </row>
    <row r="118" spans="1:9" ht="18" customHeight="1">
      <c r="A118" s="646"/>
      <c r="B118" s="11" t="s">
        <v>270</v>
      </c>
      <c r="C118" s="613"/>
      <c r="D118" s="614" t="s">
        <v>271</v>
      </c>
      <c r="E118" s="577" t="s">
        <v>259</v>
      </c>
      <c r="F118" s="14"/>
      <c r="G118" s="51"/>
      <c r="H118" s="21"/>
      <c r="I118" s="411" t="str">
        <f t="shared" si="6"/>
        <v/>
      </c>
    </row>
    <row r="119" spans="1:9" ht="18" customHeight="1">
      <c r="A119" s="646"/>
      <c r="B119" s="11" t="s">
        <v>272</v>
      </c>
      <c r="C119" s="613"/>
      <c r="D119" s="614"/>
      <c r="E119" s="577" t="s">
        <v>2523</v>
      </c>
      <c r="F119" s="14"/>
      <c r="G119" s="52"/>
      <c r="H119" s="21"/>
      <c r="I119" s="423" t="str">
        <f t="shared" si="6"/>
        <v/>
      </c>
    </row>
    <row r="120" spans="1:9" ht="18" customHeight="1">
      <c r="A120" s="646"/>
      <c r="B120" s="11" t="s">
        <v>273</v>
      </c>
      <c r="C120" s="613"/>
      <c r="D120" s="614" t="s">
        <v>274</v>
      </c>
      <c r="E120" s="577" t="s">
        <v>259</v>
      </c>
      <c r="F120" s="14"/>
      <c r="G120" s="51"/>
      <c r="H120" s="21"/>
      <c r="I120" s="411" t="str">
        <f t="shared" si="6"/>
        <v/>
      </c>
    </row>
    <row r="121" spans="1:9" ht="18" customHeight="1">
      <c r="A121" s="646"/>
      <c r="B121" s="11" t="s">
        <v>275</v>
      </c>
      <c r="C121" s="613"/>
      <c r="D121" s="614"/>
      <c r="E121" s="577" t="s">
        <v>2523</v>
      </c>
      <c r="F121" s="14"/>
      <c r="G121" s="52"/>
      <c r="H121" s="21"/>
      <c r="I121" s="423" t="str">
        <f t="shared" si="6"/>
        <v/>
      </c>
    </row>
    <row r="122" spans="1:9" ht="18" customHeight="1">
      <c r="A122" s="646"/>
      <c r="B122" s="11" t="s">
        <v>276</v>
      </c>
      <c r="C122" s="613"/>
      <c r="D122" s="614" t="s">
        <v>277</v>
      </c>
      <c r="E122" s="577" t="s">
        <v>259</v>
      </c>
      <c r="F122" s="14"/>
      <c r="G122" s="51"/>
      <c r="H122" s="21"/>
      <c r="I122" s="411" t="str">
        <f t="shared" si="6"/>
        <v/>
      </c>
    </row>
    <row r="123" spans="1:9" ht="18" customHeight="1">
      <c r="A123" s="646"/>
      <c r="B123" s="11" t="s">
        <v>278</v>
      </c>
      <c r="C123" s="613"/>
      <c r="D123" s="614"/>
      <c r="E123" s="577" t="s">
        <v>2523</v>
      </c>
      <c r="F123" s="14"/>
      <c r="G123" s="52"/>
      <c r="H123" s="21"/>
      <c r="I123" s="423" t="str">
        <f t="shared" si="6"/>
        <v/>
      </c>
    </row>
    <row r="124" spans="1:9" ht="18" customHeight="1">
      <c r="A124" s="646"/>
      <c r="B124" s="11" t="s">
        <v>279</v>
      </c>
      <c r="C124" s="613"/>
      <c r="D124" s="614" t="s">
        <v>280</v>
      </c>
      <c r="E124" s="577" t="s">
        <v>259</v>
      </c>
      <c r="F124" s="14"/>
      <c r="G124" s="51"/>
      <c r="H124" s="21"/>
      <c r="I124" s="411" t="str">
        <f t="shared" si="6"/>
        <v/>
      </c>
    </row>
    <row r="125" spans="1:9" ht="18" customHeight="1">
      <c r="A125" s="646"/>
      <c r="B125" s="11" t="s">
        <v>281</v>
      </c>
      <c r="C125" s="613"/>
      <c r="D125" s="614"/>
      <c r="E125" s="577" t="s">
        <v>2523</v>
      </c>
      <c r="F125" s="14"/>
      <c r="G125" s="52"/>
      <c r="H125" s="21"/>
      <c r="I125" s="423" t="str">
        <f t="shared" si="6"/>
        <v/>
      </c>
    </row>
    <row r="126" spans="1:9" ht="18" customHeight="1">
      <c r="A126" s="646"/>
      <c r="B126" s="11" t="s">
        <v>282</v>
      </c>
      <c r="C126" s="613"/>
      <c r="D126" s="614" t="s">
        <v>283</v>
      </c>
      <c r="E126" s="577" t="s">
        <v>259</v>
      </c>
      <c r="F126" s="14"/>
      <c r="G126" s="51"/>
      <c r="H126" s="21"/>
      <c r="I126" s="411" t="str">
        <f t="shared" si="6"/>
        <v/>
      </c>
    </row>
    <row r="127" spans="1:9" ht="18" customHeight="1">
      <c r="A127" s="646"/>
      <c r="B127" s="11" t="s">
        <v>284</v>
      </c>
      <c r="C127" s="613"/>
      <c r="D127" s="614"/>
      <c r="E127" s="577" t="s">
        <v>2523</v>
      </c>
      <c r="F127" s="14"/>
      <c r="G127" s="505"/>
      <c r="H127" s="21"/>
      <c r="I127" s="423" t="str">
        <f t="shared" si="6"/>
        <v/>
      </c>
    </row>
    <row r="128" spans="1:9" ht="18" customHeight="1">
      <c r="A128" s="644"/>
      <c r="B128" s="11" t="s">
        <v>285</v>
      </c>
      <c r="C128" s="607" t="s">
        <v>238</v>
      </c>
      <c r="D128" s="607"/>
      <c r="E128" s="565" t="s">
        <v>239</v>
      </c>
      <c r="F128" s="14" t="s">
        <v>14</v>
      </c>
      <c r="G128" s="31" t="s">
        <v>15</v>
      </c>
      <c r="H128" s="21"/>
      <c r="I128" s="411" t="str">
        <f>IF(G128="※　選択してください。","　",G128)</f>
        <v>　</v>
      </c>
    </row>
    <row r="129" spans="1:9" ht="18" customHeight="1">
      <c r="A129" s="644"/>
      <c r="B129" s="11" t="s">
        <v>287</v>
      </c>
      <c r="C129" s="603" t="s">
        <v>85</v>
      </c>
      <c r="D129" s="603"/>
      <c r="E129" s="565" t="s">
        <v>86</v>
      </c>
      <c r="F129" s="14" t="s">
        <v>14</v>
      </c>
      <c r="G129" s="31"/>
      <c r="H129" s="21" t="s">
        <v>87</v>
      </c>
      <c r="I129" s="411" t="str">
        <f t="shared" ref="I129:I161" si="7">IF(ISBLANK(G129),"",G129)</f>
        <v/>
      </c>
    </row>
    <row r="130" spans="1:9" ht="18" customHeight="1">
      <c r="A130" s="644"/>
      <c r="B130" s="11" t="s">
        <v>288</v>
      </c>
      <c r="C130" s="603" t="s">
        <v>289</v>
      </c>
      <c r="D130" s="603"/>
      <c r="E130" s="565" t="s">
        <v>244</v>
      </c>
      <c r="F130" s="14" t="s">
        <v>14</v>
      </c>
      <c r="G130" s="31"/>
      <c r="H130" s="21" t="s">
        <v>209</v>
      </c>
      <c r="I130" s="424" t="str">
        <f t="shared" si="7"/>
        <v/>
      </c>
    </row>
    <row r="131" spans="1:9" ht="18" customHeight="1">
      <c r="A131" s="644"/>
      <c r="B131" s="11" t="s">
        <v>290</v>
      </c>
      <c r="C131" s="603" t="s">
        <v>246</v>
      </c>
      <c r="D131" s="603"/>
      <c r="E131" s="565" t="s">
        <v>247</v>
      </c>
      <c r="F131" s="14" t="s">
        <v>14</v>
      </c>
      <c r="G131" s="31"/>
      <c r="H131" s="21" t="s">
        <v>209</v>
      </c>
      <c r="I131" s="424" t="str">
        <f t="shared" si="7"/>
        <v/>
      </c>
    </row>
    <row r="132" spans="1:9" ht="18" customHeight="1">
      <c r="A132" s="644"/>
      <c r="B132" s="11" t="s">
        <v>292</v>
      </c>
      <c r="C132" s="626" t="s">
        <v>2408</v>
      </c>
      <c r="D132" s="16" t="s">
        <v>2409</v>
      </c>
      <c r="E132" s="565" t="s">
        <v>2413</v>
      </c>
      <c r="F132" s="14" t="s">
        <v>14</v>
      </c>
      <c r="G132" s="528"/>
      <c r="H132" s="21" t="s">
        <v>89</v>
      </c>
      <c r="I132" s="411" t="str">
        <f t="shared" si="7"/>
        <v/>
      </c>
    </row>
    <row r="133" spans="1:9" ht="18" customHeight="1">
      <c r="A133" s="644"/>
      <c r="B133" s="11" t="s">
        <v>294</v>
      </c>
      <c r="C133" s="627"/>
      <c r="D133" s="16" t="s">
        <v>2410</v>
      </c>
      <c r="E133" s="565" t="s">
        <v>2413</v>
      </c>
      <c r="F133" s="14" t="s">
        <v>14</v>
      </c>
      <c r="G133" s="528"/>
      <c r="H133" s="21" t="s">
        <v>89</v>
      </c>
      <c r="I133" s="411" t="str">
        <f t="shared" si="7"/>
        <v/>
      </c>
    </row>
    <row r="134" spans="1:9" ht="18" customHeight="1">
      <c r="A134" s="645"/>
      <c r="B134" s="11" t="s">
        <v>296</v>
      </c>
      <c r="C134" s="628"/>
      <c r="D134" s="16" t="s">
        <v>2411</v>
      </c>
      <c r="E134" s="565" t="s">
        <v>2412</v>
      </c>
      <c r="F134" s="14" t="s">
        <v>35</v>
      </c>
      <c r="G134" s="529"/>
      <c r="H134" s="21" t="s">
        <v>89</v>
      </c>
      <c r="I134" s="411">
        <f>SUM(I132:I133)</f>
        <v>0</v>
      </c>
    </row>
    <row r="135" spans="1:9" ht="18" customHeight="1">
      <c r="A135" s="643" t="s">
        <v>23</v>
      </c>
      <c r="B135" s="11" t="s">
        <v>298</v>
      </c>
      <c r="C135" s="613" t="s">
        <v>2428</v>
      </c>
      <c r="D135" s="13" t="s">
        <v>300</v>
      </c>
      <c r="E135" s="564" t="s">
        <v>13</v>
      </c>
      <c r="F135" s="14"/>
      <c r="G135" s="506" t="s">
        <v>2433</v>
      </c>
      <c r="H135" s="21"/>
      <c r="I135" s="411" t="str">
        <f t="shared" ref="I135:I140" si="8">IF(G135="※　選択してください。","　",G135)</f>
        <v>　</v>
      </c>
    </row>
    <row r="136" spans="1:9" ht="18" customHeight="1">
      <c r="A136" s="644"/>
      <c r="B136" s="11" t="s">
        <v>301</v>
      </c>
      <c r="C136" s="613"/>
      <c r="D136" s="13" t="s">
        <v>302</v>
      </c>
      <c r="E136" s="565" t="s">
        <v>155</v>
      </c>
      <c r="F136" s="14"/>
      <c r="G136" s="47" t="s">
        <v>2529</v>
      </c>
      <c r="H136" s="21"/>
      <c r="I136" s="411" t="str">
        <f>IF(G136="※　選択してください。","　",G136)</f>
        <v>　</v>
      </c>
    </row>
    <row r="137" spans="1:9" ht="18" customHeight="1">
      <c r="A137" s="644"/>
      <c r="B137" s="11" t="s">
        <v>303</v>
      </c>
      <c r="C137" s="613"/>
      <c r="D137" s="13" t="s">
        <v>304</v>
      </c>
      <c r="E137" s="565" t="s">
        <v>155</v>
      </c>
      <c r="F137" s="14"/>
      <c r="G137" s="47" t="s">
        <v>2529</v>
      </c>
      <c r="H137" s="21"/>
      <c r="I137" s="411" t="str">
        <f t="shared" si="8"/>
        <v>　</v>
      </c>
    </row>
    <row r="138" spans="1:9" ht="18" customHeight="1">
      <c r="A138" s="644"/>
      <c r="B138" s="11" t="s">
        <v>305</v>
      </c>
      <c r="C138" s="613"/>
      <c r="D138" s="13" t="s">
        <v>306</v>
      </c>
      <c r="E138" s="565" t="s">
        <v>155</v>
      </c>
      <c r="F138" s="14"/>
      <c r="G138" s="47" t="s">
        <v>2433</v>
      </c>
      <c r="H138" s="21"/>
      <c r="I138" s="411" t="str">
        <f t="shared" si="8"/>
        <v>　</v>
      </c>
    </row>
    <row r="139" spans="1:9" ht="18" customHeight="1">
      <c r="A139" s="644"/>
      <c r="B139" s="11" t="s">
        <v>307</v>
      </c>
      <c r="C139" s="613"/>
      <c r="D139" s="13" t="s">
        <v>308</v>
      </c>
      <c r="E139" s="565" t="s">
        <v>155</v>
      </c>
      <c r="F139" s="14"/>
      <c r="G139" s="47" t="s">
        <v>2529</v>
      </c>
      <c r="H139" s="21"/>
      <c r="I139" s="411" t="str">
        <f t="shared" si="8"/>
        <v>　</v>
      </c>
    </row>
    <row r="140" spans="1:9" ht="18" customHeight="1">
      <c r="A140" s="644"/>
      <c r="B140" s="11" t="s">
        <v>309</v>
      </c>
      <c r="C140" s="613"/>
      <c r="D140" s="13" t="s">
        <v>310</v>
      </c>
      <c r="E140" s="565" t="s">
        <v>155</v>
      </c>
      <c r="F140" s="14"/>
      <c r="G140" s="47" t="s">
        <v>2529</v>
      </c>
      <c r="H140" s="21"/>
      <c r="I140" s="411" t="str">
        <f t="shared" si="8"/>
        <v>　</v>
      </c>
    </row>
    <row r="141" spans="1:9" ht="18" customHeight="1">
      <c r="A141" s="644"/>
      <c r="B141" s="11" t="s">
        <v>311</v>
      </c>
      <c r="C141" s="613"/>
      <c r="D141" s="622" t="s">
        <v>312</v>
      </c>
      <c r="E141" s="564" t="s">
        <v>313</v>
      </c>
      <c r="F141" s="14"/>
      <c r="G141" s="31"/>
      <c r="H141" s="21"/>
      <c r="I141" s="411" t="str">
        <f>IF(ISBLANK(G141),"　",G141)</f>
        <v>　</v>
      </c>
    </row>
    <row r="142" spans="1:9" ht="18" customHeight="1">
      <c r="A142" s="644"/>
      <c r="B142" s="11" t="s">
        <v>314</v>
      </c>
      <c r="C142" s="613"/>
      <c r="D142" s="622"/>
      <c r="E142" s="564" t="s">
        <v>13</v>
      </c>
      <c r="F142" s="14"/>
      <c r="G142" s="47" t="s">
        <v>2433</v>
      </c>
      <c r="H142" s="21"/>
      <c r="I142" s="411" t="str">
        <f>IF(G142="※　選択してください。","　",G142)</f>
        <v>　</v>
      </c>
    </row>
    <row r="143" spans="1:9" ht="18" customHeight="1">
      <c r="A143" s="644"/>
      <c r="B143" s="11" t="s">
        <v>315</v>
      </c>
      <c r="C143" s="613"/>
      <c r="D143" s="16" t="s">
        <v>316</v>
      </c>
      <c r="E143" s="564" t="s">
        <v>317</v>
      </c>
      <c r="F143" s="14"/>
      <c r="G143" s="31"/>
      <c r="H143" s="21" t="s">
        <v>89</v>
      </c>
      <c r="I143" s="411" t="str">
        <f t="shared" si="7"/>
        <v/>
      </c>
    </row>
    <row r="144" spans="1:9" ht="18" customHeight="1">
      <c r="A144" s="644"/>
      <c r="B144" s="11" t="s">
        <v>318</v>
      </c>
      <c r="C144" s="613"/>
      <c r="D144" s="16" t="s">
        <v>319</v>
      </c>
      <c r="E144" s="565" t="s">
        <v>155</v>
      </c>
      <c r="F144" s="14"/>
      <c r="G144" s="31"/>
      <c r="H144" s="21" t="s">
        <v>89</v>
      </c>
      <c r="I144" s="411" t="str">
        <f t="shared" si="7"/>
        <v/>
      </c>
    </row>
    <row r="145" spans="1:11" ht="18" customHeight="1">
      <c r="A145" s="644"/>
      <c r="B145" s="11" t="s">
        <v>320</v>
      </c>
      <c r="C145" s="613"/>
      <c r="D145" s="16" t="s">
        <v>321</v>
      </c>
      <c r="E145" s="565" t="s">
        <v>155</v>
      </c>
      <c r="F145" s="14"/>
      <c r="G145" s="31"/>
      <c r="H145" s="21" t="s">
        <v>89</v>
      </c>
      <c r="I145" s="411" t="str">
        <f t="shared" si="7"/>
        <v/>
      </c>
    </row>
    <row r="146" spans="1:11" ht="18" customHeight="1">
      <c r="A146" s="644"/>
      <c r="B146" s="11" t="s">
        <v>322</v>
      </c>
      <c r="C146" s="613"/>
      <c r="D146" s="16" t="s">
        <v>323</v>
      </c>
      <c r="E146" s="565" t="s">
        <v>155</v>
      </c>
      <c r="F146" s="14"/>
      <c r="G146" s="31"/>
      <c r="H146" s="21" t="s">
        <v>89</v>
      </c>
      <c r="I146" s="411" t="str">
        <f t="shared" si="7"/>
        <v/>
      </c>
    </row>
    <row r="147" spans="1:11" ht="18" customHeight="1">
      <c r="A147" s="644"/>
      <c r="B147" s="11" t="s">
        <v>324</v>
      </c>
      <c r="C147" s="613"/>
      <c r="D147" s="16" t="s">
        <v>325</v>
      </c>
      <c r="E147" s="565" t="s">
        <v>155</v>
      </c>
      <c r="F147" s="14"/>
      <c r="G147" s="31"/>
      <c r="H147" s="21" t="s">
        <v>89</v>
      </c>
      <c r="I147" s="411" t="str">
        <f t="shared" si="7"/>
        <v/>
      </c>
    </row>
    <row r="148" spans="1:11" ht="18" customHeight="1">
      <c r="A148" s="644"/>
      <c r="B148" s="11" t="s">
        <v>326</v>
      </c>
      <c r="C148" s="613"/>
      <c r="D148" s="16" t="s">
        <v>327</v>
      </c>
      <c r="E148" s="565" t="s">
        <v>155</v>
      </c>
      <c r="F148" s="14"/>
      <c r="G148" s="31"/>
      <c r="H148" s="21" t="s">
        <v>89</v>
      </c>
      <c r="I148" s="411" t="str">
        <f t="shared" si="7"/>
        <v/>
      </c>
    </row>
    <row r="149" spans="1:11" ht="18" customHeight="1">
      <c r="A149" s="644"/>
      <c r="B149" s="11" t="s">
        <v>328</v>
      </c>
      <c r="C149" s="613"/>
      <c r="D149" s="16" t="s">
        <v>329</v>
      </c>
      <c r="E149" s="565" t="s">
        <v>155</v>
      </c>
      <c r="F149" s="14"/>
      <c r="G149" s="31"/>
      <c r="H149" s="21" t="s">
        <v>89</v>
      </c>
      <c r="I149" s="411" t="str">
        <f t="shared" si="7"/>
        <v/>
      </c>
    </row>
    <row r="150" spans="1:11" ht="18" customHeight="1">
      <c r="A150" s="644"/>
      <c r="B150" s="11" t="s">
        <v>330</v>
      </c>
      <c r="C150" s="607" t="s">
        <v>289</v>
      </c>
      <c r="D150" s="607"/>
      <c r="E150" s="565" t="s">
        <v>2524</v>
      </c>
      <c r="F150" s="14" t="s">
        <v>14</v>
      </c>
      <c r="G150" s="530"/>
      <c r="H150" s="21" t="s">
        <v>209</v>
      </c>
      <c r="I150" s="424" t="str">
        <f t="shared" si="7"/>
        <v/>
      </c>
    </row>
    <row r="151" spans="1:11" ht="18" customHeight="1">
      <c r="A151" s="644"/>
      <c r="B151" s="11" t="s">
        <v>332</v>
      </c>
      <c r="C151" s="607"/>
      <c r="D151" s="607"/>
      <c r="E151" s="565" t="s">
        <v>2525</v>
      </c>
      <c r="F151" s="14" t="s">
        <v>14</v>
      </c>
      <c r="G151" s="49"/>
      <c r="H151" s="21" t="s">
        <v>209</v>
      </c>
      <c r="I151" s="424" t="str">
        <f t="shared" si="7"/>
        <v/>
      </c>
    </row>
    <row r="152" spans="1:11" ht="18" customHeight="1">
      <c r="A152" s="644"/>
      <c r="B152" s="11" t="s">
        <v>333</v>
      </c>
      <c r="C152" s="608" t="s">
        <v>2418</v>
      </c>
      <c r="D152" s="608"/>
      <c r="E152" s="565" t="s">
        <v>2526</v>
      </c>
      <c r="F152" s="14" t="s">
        <v>14</v>
      </c>
      <c r="G152" s="49"/>
      <c r="H152" s="21" t="s">
        <v>209</v>
      </c>
      <c r="I152" s="424" t="str">
        <f t="shared" si="7"/>
        <v/>
      </c>
    </row>
    <row r="153" spans="1:11" ht="18" customHeight="1">
      <c r="A153" s="644"/>
      <c r="B153" s="11" t="s">
        <v>334</v>
      </c>
      <c r="C153" s="608"/>
      <c r="D153" s="608"/>
      <c r="E153" s="565" t="s">
        <v>2527</v>
      </c>
      <c r="F153" s="14" t="s">
        <v>14</v>
      </c>
      <c r="G153" s="49"/>
      <c r="H153" s="21" t="s">
        <v>209</v>
      </c>
      <c r="I153" s="424" t="str">
        <f t="shared" si="7"/>
        <v/>
      </c>
    </row>
    <row r="154" spans="1:11" ht="18" customHeight="1">
      <c r="A154" s="644"/>
      <c r="B154" s="11" t="s">
        <v>335</v>
      </c>
      <c r="C154" s="608" t="s">
        <v>336</v>
      </c>
      <c r="D154" s="608"/>
      <c r="E154" s="565" t="s">
        <v>2526</v>
      </c>
      <c r="F154" s="14" t="s">
        <v>14</v>
      </c>
      <c r="G154" s="49"/>
      <c r="H154" s="21" t="s">
        <v>209</v>
      </c>
      <c r="I154" s="424" t="str">
        <f t="shared" si="7"/>
        <v/>
      </c>
      <c r="J154" s="53"/>
      <c r="K154" s="53"/>
    </row>
    <row r="155" spans="1:11" ht="18" customHeight="1">
      <c r="A155" s="644"/>
      <c r="B155" s="11" t="s">
        <v>337</v>
      </c>
      <c r="C155" s="608"/>
      <c r="D155" s="608"/>
      <c r="E155" s="565" t="s">
        <v>2527</v>
      </c>
      <c r="F155" s="14" t="s">
        <v>14</v>
      </c>
      <c r="G155" s="49"/>
      <c r="H155" s="21" t="s">
        <v>209</v>
      </c>
      <c r="I155" s="424" t="str">
        <f t="shared" si="7"/>
        <v/>
      </c>
    </row>
    <row r="156" spans="1:11" ht="18" customHeight="1">
      <c r="A156" s="644"/>
      <c r="B156" s="11" t="s">
        <v>338</v>
      </c>
      <c r="C156" s="603" t="s">
        <v>85</v>
      </c>
      <c r="D156" s="603"/>
      <c r="E156" s="565" t="s">
        <v>86</v>
      </c>
      <c r="F156" s="14" t="s">
        <v>14</v>
      </c>
      <c r="G156" s="31"/>
      <c r="H156" s="21" t="s">
        <v>87</v>
      </c>
      <c r="I156" s="411" t="str">
        <f t="shared" si="7"/>
        <v/>
      </c>
    </row>
    <row r="157" spans="1:11" ht="18" customHeight="1">
      <c r="A157" s="644"/>
      <c r="B157" s="11" t="s">
        <v>341</v>
      </c>
      <c r="C157" s="604" t="s">
        <v>2408</v>
      </c>
      <c r="D157" s="35" t="s">
        <v>2414</v>
      </c>
      <c r="E157" s="565" t="s">
        <v>2416</v>
      </c>
      <c r="F157" s="14" t="s">
        <v>14</v>
      </c>
      <c r="G157" s="31"/>
      <c r="H157" s="21" t="s">
        <v>89</v>
      </c>
      <c r="I157" s="411" t="str">
        <f t="shared" si="7"/>
        <v/>
      </c>
    </row>
    <row r="158" spans="1:11" ht="18" customHeight="1">
      <c r="A158" s="644"/>
      <c r="B158" s="11" t="s">
        <v>344</v>
      </c>
      <c r="C158" s="605"/>
      <c r="D158" s="16" t="s">
        <v>2415</v>
      </c>
      <c r="E158" s="565" t="s">
        <v>2416</v>
      </c>
      <c r="F158" s="14" t="s">
        <v>14</v>
      </c>
      <c r="G158" s="31"/>
      <c r="H158" s="21" t="s">
        <v>89</v>
      </c>
      <c r="I158" s="411" t="str">
        <f t="shared" si="7"/>
        <v/>
      </c>
    </row>
    <row r="159" spans="1:11" ht="18" customHeight="1">
      <c r="A159" s="644"/>
      <c r="B159" s="11" t="s">
        <v>346</v>
      </c>
      <c r="C159" s="606"/>
      <c r="D159" s="16" t="s">
        <v>297</v>
      </c>
      <c r="E159" s="565" t="s">
        <v>347</v>
      </c>
      <c r="F159" s="14" t="s">
        <v>35</v>
      </c>
      <c r="G159" s="514"/>
      <c r="H159" s="21" t="s">
        <v>89</v>
      </c>
      <c r="I159" s="411">
        <f>SUM(I157:I158)</f>
        <v>0</v>
      </c>
    </row>
    <row r="160" spans="1:11" ht="18" customHeight="1">
      <c r="A160" s="644"/>
      <c r="B160" s="11" t="s">
        <v>348</v>
      </c>
      <c r="C160" s="608" t="s">
        <v>349</v>
      </c>
      <c r="D160" s="16" t="s">
        <v>350</v>
      </c>
      <c r="E160" s="565" t="s">
        <v>2417</v>
      </c>
      <c r="F160" s="14" t="s">
        <v>14</v>
      </c>
      <c r="G160" s="49"/>
      <c r="H160" s="21" t="s">
        <v>209</v>
      </c>
      <c r="I160" s="424" t="str">
        <f t="shared" si="7"/>
        <v/>
      </c>
    </row>
    <row r="161" spans="1:24" ht="18" customHeight="1">
      <c r="A161" s="644"/>
      <c r="B161" s="11" t="s">
        <v>352</v>
      </c>
      <c r="C161" s="608"/>
      <c r="D161" s="16" t="s">
        <v>353</v>
      </c>
      <c r="E161" s="565" t="s">
        <v>2447</v>
      </c>
      <c r="F161" s="14" t="s">
        <v>14</v>
      </c>
      <c r="G161" s="49"/>
      <c r="H161" s="21" t="s">
        <v>209</v>
      </c>
      <c r="I161" s="424" t="str">
        <f t="shared" si="7"/>
        <v/>
      </c>
    </row>
    <row r="162" spans="1:24" ht="18" customHeight="1">
      <c r="A162" s="645"/>
      <c r="B162" s="11" t="s">
        <v>354</v>
      </c>
      <c r="C162" s="608"/>
      <c r="D162" s="16" t="s">
        <v>355</v>
      </c>
      <c r="E162" s="565" t="s">
        <v>356</v>
      </c>
      <c r="F162" s="14" t="s">
        <v>35</v>
      </c>
      <c r="G162" s="531"/>
      <c r="H162" s="54" t="s">
        <v>357</v>
      </c>
      <c r="I162" s="425" t="e">
        <f>ROUND(I160/I161*100,0)/100</f>
        <v>#VALUE!</v>
      </c>
    </row>
    <row r="163" spans="1:24" ht="28.5" customHeight="1">
      <c r="A163" s="637" t="s">
        <v>358</v>
      </c>
      <c r="B163" s="393" t="s">
        <v>359</v>
      </c>
      <c r="C163" s="640" t="s">
        <v>360</v>
      </c>
      <c r="D163" s="394" t="s">
        <v>361</v>
      </c>
      <c r="E163" s="564" t="s">
        <v>2448</v>
      </c>
      <c r="F163" s="55" t="s">
        <v>362</v>
      </c>
      <c r="G163" s="47" t="s">
        <v>2433</v>
      </c>
      <c r="H163" s="410"/>
      <c r="I163" s="411" t="str">
        <f>IF(G163="※　選択してください。","　",G163)</f>
        <v>　</v>
      </c>
    </row>
    <row r="164" spans="1:24" ht="18" customHeight="1">
      <c r="A164" s="638"/>
      <c r="B164" s="393" t="s">
        <v>363</v>
      </c>
      <c r="C164" s="641"/>
      <c r="D164" s="394" t="s">
        <v>364</v>
      </c>
      <c r="E164" s="565" t="s">
        <v>155</v>
      </c>
      <c r="F164" s="55" t="s">
        <v>362</v>
      </c>
      <c r="G164" s="47" t="s">
        <v>2433</v>
      </c>
      <c r="H164" s="410"/>
      <c r="I164" s="411" t="str">
        <f>IF(G164="※　選択してください。","　",G164)</f>
        <v>　</v>
      </c>
    </row>
    <row r="165" spans="1:24" ht="18" customHeight="1">
      <c r="A165" s="639"/>
      <c r="B165" s="393" t="s">
        <v>365</v>
      </c>
      <c r="C165" s="642"/>
      <c r="D165" s="394" t="s">
        <v>366</v>
      </c>
      <c r="E165" s="565" t="s">
        <v>155</v>
      </c>
      <c r="F165" s="55" t="s">
        <v>367</v>
      </c>
      <c r="G165" s="47" t="s">
        <v>2433</v>
      </c>
      <c r="H165" s="410"/>
      <c r="I165" s="411" t="str">
        <f>IF(G165="※　選択してください。","　",G165)</f>
        <v>　</v>
      </c>
    </row>
    <row r="166" spans="1:24" ht="45.95" customHeight="1">
      <c r="A166" s="395" t="s">
        <v>2180</v>
      </c>
      <c r="B166" s="393" t="s">
        <v>2181</v>
      </c>
      <c r="C166" s="407" t="s">
        <v>2180</v>
      </c>
      <c r="D166" s="394" t="s">
        <v>2182</v>
      </c>
      <c r="E166" s="563" t="s">
        <v>2183</v>
      </c>
      <c r="F166" s="55" t="s">
        <v>2184</v>
      </c>
      <c r="G166" s="532"/>
      <c r="H166" s="56"/>
      <c r="I166" s="426" t="str">
        <f>IF(ISBLANK(G166),"",G166)</f>
        <v/>
      </c>
      <c r="L166" s="59"/>
      <c r="M166" s="59"/>
      <c r="N166" s="59"/>
      <c r="O166" s="59"/>
      <c r="P166" s="59"/>
      <c r="Q166" s="59"/>
    </row>
    <row r="167" spans="1:24" ht="45.75" customHeight="1">
      <c r="A167" s="57" t="s">
        <v>368</v>
      </c>
      <c r="B167" s="45" t="s">
        <v>369</v>
      </c>
      <c r="C167" s="16" t="s">
        <v>368</v>
      </c>
      <c r="D167" s="613" t="s">
        <v>2398</v>
      </c>
      <c r="E167" s="613"/>
      <c r="F167" s="14" t="s">
        <v>370</v>
      </c>
      <c r="G167" s="512"/>
      <c r="H167" s="58"/>
      <c r="I167" s="427"/>
    </row>
    <row r="168" spans="1:24" ht="45.95" customHeight="1" thickBot="1">
      <c r="A168" s="57" t="s">
        <v>371</v>
      </c>
      <c r="B168" s="45" t="s">
        <v>372</v>
      </c>
      <c r="C168" s="16" t="s">
        <v>371</v>
      </c>
      <c r="D168" s="15" t="s">
        <v>2396</v>
      </c>
      <c r="E168" s="581" t="s">
        <v>2500</v>
      </c>
      <c r="F168" s="14" t="s">
        <v>14</v>
      </c>
      <c r="G168" s="533"/>
      <c r="H168" s="21"/>
      <c r="I168" s="423" t="str">
        <f>IF(ISBLANK(G168),"",G168)</f>
        <v/>
      </c>
    </row>
    <row r="169" spans="1:24">
      <c r="A169" s="16"/>
      <c r="B169" s="16"/>
      <c r="C169" s="16"/>
      <c r="D169" s="16"/>
      <c r="E169" s="565"/>
      <c r="F169" s="16"/>
      <c r="G169" s="60"/>
      <c r="H169" s="61"/>
      <c r="I169" s="61"/>
      <c r="J169" s="63"/>
      <c r="K169" s="63"/>
      <c r="L169" s="63"/>
      <c r="M169" s="63"/>
      <c r="N169" s="63"/>
      <c r="O169" s="63"/>
      <c r="P169" s="63"/>
      <c r="Q169" s="63"/>
      <c r="R169" s="63"/>
      <c r="S169" s="63"/>
      <c r="T169" s="63"/>
      <c r="U169" s="63"/>
      <c r="V169" s="63"/>
      <c r="W169" s="63"/>
      <c r="X169" s="63"/>
    </row>
    <row r="170" spans="1:24">
      <c r="A170" s="62"/>
      <c r="B170" s="62"/>
      <c r="C170" s="62"/>
      <c r="D170" s="62"/>
      <c r="E170" s="582"/>
      <c r="F170" s="62"/>
      <c r="G170" s="63"/>
      <c r="H170" s="63"/>
      <c r="I170" s="63"/>
      <c r="J170" s="63"/>
      <c r="K170" s="63"/>
      <c r="L170" s="63"/>
      <c r="M170" s="63"/>
      <c r="N170" s="63"/>
      <c r="O170" s="63"/>
      <c r="P170" s="63"/>
      <c r="Q170" s="63"/>
      <c r="R170" s="63"/>
      <c r="S170" s="63"/>
      <c r="T170" s="63"/>
      <c r="U170" s="63"/>
      <c r="V170" s="63"/>
      <c r="W170" s="63"/>
      <c r="X170" s="63"/>
    </row>
    <row r="171" spans="1:24">
      <c r="A171" s="62"/>
      <c r="B171" s="62"/>
      <c r="C171" s="62"/>
      <c r="D171" s="64" t="s">
        <v>15</v>
      </c>
      <c r="E171" s="582"/>
      <c r="F171" s="62"/>
      <c r="G171" s="63"/>
      <c r="H171" s="63"/>
      <c r="I171" s="63"/>
      <c r="J171" s="63"/>
      <c r="K171" s="63"/>
      <c r="L171" s="63"/>
      <c r="M171" s="63"/>
      <c r="N171" s="63"/>
      <c r="O171" s="63"/>
      <c r="P171" s="63"/>
      <c r="Q171" s="63"/>
      <c r="R171" s="63"/>
      <c r="S171" s="63"/>
      <c r="T171" s="63"/>
      <c r="U171" s="63"/>
      <c r="V171" s="63"/>
      <c r="W171" s="63"/>
      <c r="X171" s="63"/>
    </row>
    <row r="172" spans="1:24">
      <c r="A172" s="62"/>
      <c r="B172" s="62"/>
      <c r="C172" s="62"/>
      <c r="D172" s="64" t="s">
        <v>373</v>
      </c>
      <c r="E172" s="582"/>
      <c r="F172" s="62"/>
      <c r="G172" s="63"/>
      <c r="H172" s="63"/>
      <c r="I172" s="63"/>
      <c r="J172" s="63"/>
      <c r="K172" s="63"/>
      <c r="L172" s="63"/>
      <c r="M172" s="63"/>
      <c r="N172" s="63"/>
      <c r="O172" s="63"/>
      <c r="P172" s="63"/>
      <c r="Q172" s="63"/>
      <c r="R172" s="63"/>
      <c r="S172" s="63"/>
      <c r="T172" s="63"/>
      <c r="U172" s="63"/>
      <c r="V172" s="63"/>
      <c r="W172" s="63"/>
      <c r="X172" s="63"/>
    </row>
    <row r="173" spans="1:24">
      <c r="A173" s="62"/>
      <c r="B173" s="62"/>
      <c r="C173" s="62"/>
      <c r="D173" s="64" t="s">
        <v>374</v>
      </c>
      <c r="E173" s="582"/>
      <c r="F173" s="62"/>
      <c r="G173" s="63"/>
      <c r="H173" s="63"/>
      <c r="I173" s="63"/>
      <c r="J173" s="63"/>
      <c r="K173" s="63"/>
      <c r="L173" s="63"/>
      <c r="M173" s="63"/>
      <c r="N173" s="63"/>
      <c r="O173" s="63"/>
      <c r="P173" s="63"/>
      <c r="Q173" s="63"/>
      <c r="R173" s="63"/>
      <c r="S173" s="63"/>
      <c r="T173" s="63"/>
      <c r="U173" s="63"/>
      <c r="V173" s="63"/>
      <c r="W173" s="63"/>
      <c r="X173" s="63"/>
    </row>
    <row r="174" spans="1:24">
      <c r="A174" s="62"/>
      <c r="B174" s="62"/>
      <c r="C174" s="62"/>
      <c r="D174" s="64" t="s">
        <v>375</v>
      </c>
      <c r="E174" s="582"/>
      <c r="F174" s="62"/>
      <c r="G174" s="63"/>
      <c r="H174" s="63"/>
      <c r="I174" s="63"/>
      <c r="J174" s="63"/>
      <c r="K174" s="63"/>
      <c r="L174" s="63"/>
      <c r="M174" s="63"/>
      <c r="N174" s="63"/>
      <c r="O174" s="63"/>
      <c r="P174" s="63"/>
      <c r="Q174" s="63"/>
      <c r="R174" s="63"/>
      <c r="S174" s="63"/>
      <c r="T174" s="63"/>
      <c r="U174" s="63"/>
      <c r="V174" s="63"/>
      <c r="W174" s="63"/>
      <c r="X174" s="63"/>
    </row>
    <row r="175" spans="1:24">
      <c r="A175" s="62"/>
      <c r="B175" s="62"/>
      <c r="C175" s="62"/>
      <c r="D175" s="64" t="s">
        <v>15</v>
      </c>
      <c r="E175" s="582"/>
      <c r="F175" s="62"/>
      <c r="G175" s="63"/>
      <c r="H175" s="63"/>
      <c r="I175" s="63"/>
      <c r="J175" s="63"/>
      <c r="K175" s="63"/>
      <c r="L175" s="63"/>
      <c r="M175" s="63"/>
      <c r="N175" s="63"/>
      <c r="O175" s="63"/>
      <c r="P175" s="63"/>
      <c r="Q175" s="63"/>
      <c r="R175" s="63"/>
      <c r="S175" s="63"/>
      <c r="T175" s="63"/>
      <c r="U175" s="63"/>
      <c r="V175" s="63"/>
      <c r="W175" s="63"/>
      <c r="X175" s="63"/>
    </row>
    <row r="176" spans="1:24">
      <c r="A176" s="62"/>
      <c r="B176" s="62"/>
      <c r="C176" s="62"/>
      <c r="D176" s="64" t="s">
        <v>376</v>
      </c>
      <c r="E176" s="582"/>
      <c r="F176" s="62"/>
      <c r="G176" s="63"/>
      <c r="H176" s="63"/>
      <c r="I176" s="63"/>
      <c r="J176" s="63"/>
      <c r="K176" s="63"/>
      <c r="L176" s="63"/>
      <c r="M176" s="63"/>
      <c r="N176" s="63"/>
      <c r="O176" s="63"/>
      <c r="P176" s="63"/>
      <c r="Q176" s="63"/>
      <c r="R176" s="63"/>
      <c r="S176" s="63"/>
      <c r="T176" s="63"/>
      <c r="U176" s="63"/>
      <c r="V176" s="63"/>
      <c r="W176" s="63"/>
      <c r="X176" s="63"/>
    </row>
    <row r="177" spans="1:24">
      <c r="A177" s="62"/>
      <c r="B177" s="62"/>
      <c r="C177" s="62"/>
      <c r="D177" s="64" t="s">
        <v>377</v>
      </c>
      <c r="E177" s="582"/>
      <c r="F177" s="62"/>
      <c r="G177" s="63"/>
      <c r="H177" s="63"/>
      <c r="I177" s="63"/>
      <c r="J177" s="63"/>
      <c r="K177" s="63"/>
      <c r="L177" s="63"/>
      <c r="M177" s="63"/>
      <c r="N177" s="63"/>
      <c r="O177" s="63"/>
      <c r="P177" s="63"/>
      <c r="Q177" s="63"/>
      <c r="R177" s="63"/>
      <c r="S177" s="63"/>
      <c r="T177" s="63"/>
      <c r="U177" s="63"/>
      <c r="V177" s="63"/>
      <c r="W177" s="63"/>
      <c r="X177" s="63"/>
    </row>
    <row r="178" spans="1:24">
      <c r="A178" s="62"/>
      <c r="B178" s="62"/>
      <c r="C178" s="62"/>
      <c r="D178" s="64" t="s">
        <v>378</v>
      </c>
      <c r="E178" s="582"/>
      <c r="F178" s="62"/>
      <c r="G178" s="63"/>
      <c r="H178" s="63"/>
      <c r="I178" s="63"/>
      <c r="J178" s="63"/>
      <c r="K178" s="63"/>
      <c r="L178" s="63"/>
      <c r="M178" s="63"/>
      <c r="N178" s="63"/>
      <c r="O178" s="63"/>
      <c r="P178" s="63"/>
      <c r="Q178" s="63"/>
      <c r="R178" s="63"/>
      <c r="S178" s="63"/>
      <c r="T178" s="63"/>
      <c r="U178" s="63"/>
      <c r="V178" s="63"/>
      <c r="W178" s="63"/>
      <c r="X178" s="63"/>
    </row>
    <row r="179" spans="1:24">
      <c r="A179" s="62"/>
      <c r="B179" s="62"/>
      <c r="C179" s="62"/>
      <c r="D179" s="64" t="s">
        <v>15</v>
      </c>
      <c r="E179" s="582"/>
      <c r="F179" s="62"/>
      <c r="G179" s="63"/>
      <c r="H179" s="63"/>
      <c r="I179" s="63"/>
      <c r="J179" s="63"/>
      <c r="K179" s="63"/>
      <c r="L179" s="63"/>
      <c r="M179" s="63"/>
      <c r="N179" s="63"/>
      <c r="O179" s="63"/>
      <c r="P179" s="63"/>
      <c r="Q179" s="63"/>
      <c r="R179" s="63"/>
      <c r="S179" s="63"/>
      <c r="T179" s="63"/>
      <c r="U179" s="63"/>
      <c r="V179" s="63"/>
      <c r="W179" s="63"/>
      <c r="X179" s="63"/>
    </row>
    <row r="180" spans="1:24">
      <c r="A180" s="62"/>
      <c r="B180" s="62"/>
      <c r="C180" s="62"/>
      <c r="D180" s="64" t="s">
        <v>379</v>
      </c>
      <c r="E180" s="582"/>
      <c r="F180" s="62"/>
      <c r="G180" s="63"/>
      <c r="H180" s="63"/>
      <c r="I180" s="63"/>
      <c r="J180" s="63"/>
      <c r="K180" s="63"/>
      <c r="L180" s="63"/>
      <c r="M180" s="63"/>
      <c r="N180" s="63"/>
      <c r="O180" s="63"/>
      <c r="P180" s="63"/>
      <c r="Q180" s="63"/>
      <c r="R180" s="63"/>
      <c r="S180" s="63"/>
      <c r="T180" s="63"/>
      <c r="U180" s="63"/>
      <c r="V180" s="63"/>
      <c r="W180" s="63"/>
      <c r="X180" s="63"/>
    </row>
    <row r="181" spans="1:24">
      <c r="A181" s="62"/>
      <c r="B181" s="62"/>
      <c r="C181" s="62"/>
      <c r="D181" s="64" t="s">
        <v>380</v>
      </c>
      <c r="E181" s="582"/>
      <c r="F181" s="62"/>
      <c r="G181" s="63"/>
      <c r="H181" s="63"/>
      <c r="I181" s="63"/>
      <c r="J181" s="63"/>
      <c r="K181" s="63"/>
      <c r="L181" s="63"/>
      <c r="M181" s="63"/>
      <c r="N181" s="63"/>
      <c r="O181" s="63"/>
      <c r="P181" s="63"/>
      <c r="Q181" s="63"/>
      <c r="R181" s="63"/>
      <c r="S181" s="63"/>
      <c r="T181" s="63"/>
      <c r="U181" s="63"/>
      <c r="V181" s="63"/>
      <c r="W181" s="63"/>
      <c r="X181" s="63"/>
    </row>
    <row r="182" spans="1:24">
      <c r="A182" s="62"/>
      <c r="B182" s="62"/>
      <c r="C182" s="62"/>
      <c r="D182" s="64" t="s">
        <v>378</v>
      </c>
      <c r="E182" s="582"/>
      <c r="F182" s="62"/>
      <c r="G182" s="63"/>
      <c r="H182" s="63"/>
      <c r="I182" s="63"/>
      <c r="J182" s="63"/>
      <c r="K182" s="63"/>
      <c r="L182" s="63"/>
      <c r="M182" s="63"/>
      <c r="N182" s="63"/>
      <c r="O182" s="63"/>
      <c r="P182" s="63"/>
      <c r="Q182" s="63"/>
      <c r="R182" s="63"/>
      <c r="S182" s="63"/>
      <c r="T182" s="63"/>
      <c r="U182" s="63"/>
      <c r="V182" s="63"/>
      <c r="W182" s="63"/>
      <c r="X182" s="63"/>
    </row>
    <row r="183" spans="1:24">
      <c r="A183" s="62"/>
      <c r="B183" s="62"/>
      <c r="C183" s="62"/>
      <c r="D183" s="64" t="s">
        <v>15</v>
      </c>
      <c r="E183" s="582"/>
      <c r="F183" s="62"/>
      <c r="G183" s="63"/>
      <c r="H183" s="63"/>
      <c r="I183" s="63"/>
      <c r="J183" s="63"/>
      <c r="K183" s="63"/>
      <c r="L183" s="63"/>
      <c r="M183" s="63"/>
      <c r="N183" s="63"/>
      <c r="O183" s="63"/>
      <c r="P183" s="63"/>
      <c r="Q183" s="63"/>
      <c r="R183" s="63"/>
      <c r="S183" s="63"/>
      <c r="T183" s="63"/>
      <c r="U183" s="63"/>
      <c r="V183" s="63"/>
      <c r="W183" s="63"/>
      <c r="X183" s="63"/>
    </row>
    <row r="184" spans="1:24">
      <c r="A184" s="62"/>
      <c r="B184" s="62"/>
      <c r="C184" s="62"/>
      <c r="D184" s="64" t="s">
        <v>381</v>
      </c>
      <c r="E184" s="582"/>
      <c r="F184" s="62"/>
      <c r="G184" s="63"/>
      <c r="H184" s="63"/>
      <c r="I184" s="63"/>
      <c r="J184" s="63"/>
      <c r="K184" s="63"/>
      <c r="L184" s="63"/>
      <c r="M184" s="63"/>
      <c r="N184" s="63"/>
      <c r="O184" s="63"/>
      <c r="P184" s="63"/>
      <c r="Q184" s="63"/>
      <c r="R184" s="63"/>
      <c r="S184" s="63"/>
      <c r="T184" s="63"/>
      <c r="U184" s="63"/>
      <c r="V184" s="63"/>
      <c r="W184" s="63"/>
      <c r="X184" s="63"/>
    </row>
    <row r="185" spans="1:24">
      <c r="A185" s="62"/>
      <c r="B185" s="62"/>
      <c r="C185" s="62"/>
      <c r="D185" s="64" t="s">
        <v>382</v>
      </c>
      <c r="E185" s="582"/>
      <c r="F185" s="62"/>
      <c r="G185" s="63"/>
      <c r="H185" s="63"/>
      <c r="I185" s="63"/>
      <c r="J185" s="63"/>
      <c r="K185" s="63"/>
      <c r="L185" s="63"/>
      <c r="M185" s="63"/>
      <c r="N185" s="63"/>
      <c r="O185" s="63"/>
      <c r="P185" s="63"/>
      <c r="Q185" s="63"/>
      <c r="R185" s="63"/>
      <c r="S185" s="63"/>
      <c r="T185" s="63"/>
      <c r="U185" s="63"/>
      <c r="V185" s="63"/>
      <c r="W185" s="63"/>
      <c r="X185" s="63"/>
    </row>
    <row r="186" spans="1:24">
      <c r="A186" s="62"/>
      <c r="B186" s="62"/>
      <c r="C186" s="62"/>
      <c r="D186" s="64" t="s">
        <v>378</v>
      </c>
      <c r="E186" s="582"/>
      <c r="F186" s="62"/>
      <c r="G186" s="63"/>
      <c r="H186" s="63"/>
      <c r="I186" s="63"/>
      <c r="J186" s="63"/>
      <c r="K186" s="63"/>
      <c r="L186" s="63"/>
      <c r="M186" s="63"/>
      <c r="N186" s="63"/>
      <c r="O186" s="63"/>
      <c r="P186" s="63"/>
      <c r="Q186" s="63"/>
      <c r="R186" s="63"/>
      <c r="S186" s="63"/>
      <c r="T186" s="63"/>
      <c r="U186" s="63"/>
      <c r="V186" s="63"/>
      <c r="W186" s="63"/>
      <c r="X186" s="63"/>
    </row>
    <row r="187" spans="1:24">
      <c r="A187" s="62"/>
      <c r="B187" s="62"/>
      <c r="C187" s="62"/>
      <c r="D187" s="64" t="s">
        <v>15</v>
      </c>
      <c r="E187" s="582"/>
      <c r="F187" s="62"/>
      <c r="G187" s="63"/>
      <c r="H187" s="63"/>
      <c r="I187" s="63"/>
      <c r="J187" s="63"/>
      <c r="K187" s="63"/>
      <c r="L187" s="63"/>
      <c r="M187" s="63"/>
      <c r="N187" s="63"/>
      <c r="O187" s="63"/>
      <c r="P187" s="63"/>
      <c r="Q187" s="63"/>
      <c r="R187" s="63"/>
      <c r="S187" s="63"/>
      <c r="T187" s="63"/>
      <c r="U187" s="63"/>
      <c r="V187" s="63"/>
      <c r="W187" s="63"/>
      <c r="X187" s="63"/>
    </row>
    <row r="188" spans="1:24">
      <c r="A188" s="62"/>
      <c r="B188" s="62"/>
      <c r="C188" s="62"/>
      <c r="D188" s="64" t="s">
        <v>383</v>
      </c>
      <c r="E188" s="582"/>
      <c r="F188" s="62"/>
      <c r="G188" s="63"/>
      <c r="H188" s="63"/>
      <c r="I188" s="63"/>
      <c r="J188" s="63"/>
      <c r="K188" s="63"/>
      <c r="L188" s="63"/>
      <c r="M188" s="63"/>
      <c r="N188" s="63"/>
      <c r="O188" s="63"/>
      <c r="P188" s="63"/>
      <c r="Q188" s="63"/>
      <c r="R188" s="63"/>
      <c r="S188" s="63"/>
      <c r="T188" s="63"/>
      <c r="U188" s="63"/>
      <c r="V188" s="63"/>
      <c r="W188" s="63"/>
      <c r="X188" s="63"/>
    </row>
    <row r="189" spans="1:24">
      <c r="A189" s="62"/>
      <c r="B189" s="62"/>
      <c r="C189" s="62"/>
      <c r="D189" s="64" t="s">
        <v>384</v>
      </c>
      <c r="E189" s="582"/>
      <c r="F189" s="62"/>
      <c r="G189" s="63"/>
      <c r="H189" s="63"/>
      <c r="I189" s="63"/>
      <c r="J189" s="63"/>
      <c r="K189" s="63"/>
      <c r="L189" s="63"/>
      <c r="M189" s="63"/>
      <c r="N189" s="63"/>
      <c r="O189" s="63"/>
      <c r="P189" s="63"/>
      <c r="Q189" s="63"/>
      <c r="R189" s="63"/>
      <c r="S189" s="63"/>
      <c r="T189" s="63"/>
      <c r="U189" s="63"/>
      <c r="V189" s="63"/>
      <c r="W189" s="63"/>
      <c r="X189" s="63"/>
    </row>
    <row r="190" spans="1:24">
      <c r="A190" s="62"/>
      <c r="B190" s="62"/>
      <c r="C190" s="62"/>
      <c r="D190" s="64" t="s">
        <v>385</v>
      </c>
      <c r="E190" s="582"/>
      <c r="F190" s="62"/>
      <c r="G190" s="63"/>
      <c r="H190" s="63"/>
      <c r="I190" s="63"/>
      <c r="J190" s="63"/>
      <c r="K190" s="63"/>
      <c r="L190" s="63"/>
      <c r="M190" s="63"/>
      <c r="N190" s="63"/>
      <c r="O190" s="63"/>
      <c r="P190" s="63"/>
      <c r="Q190" s="63"/>
      <c r="R190" s="63"/>
      <c r="S190" s="63"/>
      <c r="T190" s="63"/>
      <c r="U190" s="63"/>
      <c r="V190" s="63"/>
      <c r="W190" s="63"/>
      <c r="X190" s="63"/>
    </row>
    <row r="191" spans="1:24">
      <c r="A191" s="62"/>
      <c r="B191" s="62"/>
      <c r="C191" s="62"/>
      <c r="D191" s="64" t="s">
        <v>378</v>
      </c>
      <c r="E191" s="582"/>
      <c r="F191" s="62"/>
      <c r="G191" s="63"/>
      <c r="H191" s="63"/>
      <c r="I191" s="63"/>
      <c r="J191" s="63"/>
      <c r="K191" s="63"/>
      <c r="L191" s="63"/>
      <c r="M191" s="63"/>
      <c r="N191" s="63"/>
      <c r="O191" s="63"/>
      <c r="P191" s="63"/>
      <c r="Q191" s="63"/>
      <c r="R191" s="63"/>
      <c r="S191" s="63"/>
      <c r="T191" s="63"/>
      <c r="U191" s="63"/>
      <c r="V191" s="63"/>
      <c r="W191" s="63"/>
      <c r="X191" s="63"/>
    </row>
    <row r="192" spans="1:24">
      <c r="A192" s="62"/>
      <c r="B192" s="62"/>
      <c r="C192" s="62"/>
      <c r="D192" s="64" t="s">
        <v>15</v>
      </c>
      <c r="E192" s="582"/>
      <c r="F192" s="62"/>
      <c r="G192" s="63"/>
      <c r="H192" s="63"/>
      <c r="I192" s="63"/>
      <c r="J192" s="63"/>
      <c r="K192" s="63"/>
      <c r="L192" s="63"/>
      <c r="M192" s="63"/>
      <c r="N192" s="63"/>
      <c r="O192" s="63"/>
      <c r="P192" s="63"/>
      <c r="Q192" s="63"/>
      <c r="R192" s="63"/>
      <c r="S192" s="63"/>
      <c r="T192" s="63"/>
      <c r="U192" s="63"/>
      <c r="V192" s="63"/>
      <c r="W192" s="63"/>
      <c r="X192" s="63"/>
    </row>
    <row r="193" spans="1:24">
      <c r="A193" s="62"/>
      <c r="B193" s="62"/>
      <c r="C193" s="62"/>
      <c r="D193" s="64" t="s">
        <v>386</v>
      </c>
      <c r="E193" s="582"/>
      <c r="F193" s="62"/>
      <c r="G193" s="63"/>
      <c r="H193" s="63"/>
      <c r="I193" s="63"/>
      <c r="J193" s="63"/>
      <c r="K193" s="63"/>
      <c r="L193" s="63"/>
      <c r="M193" s="63"/>
      <c r="N193" s="63"/>
      <c r="O193" s="63"/>
      <c r="P193" s="63"/>
      <c r="Q193" s="63"/>
      <c r="R193" s="63"/>
      <c r="S193" s="63"/>
      <c r="T193" s="63"/>
      <c r="U193" s="63"/>
      <c r="V193" s="63"/>
      <c r="W193" s="63"/>
      <c r="X193" s="63"/>
    </row>
    <row r="194" spans="1:24">
      <c r="A194" s="62"/>
      <c r="B194" s="62"/>
      <c r="C194" s="62"/>
      <c r="D194" s="64" t="s">
        <v>387</v>
      </c>
      <c r="E194" s="582"/>
      <c r="F194" s="62"/>
      <c r="G194" s="63"/>
      <c r="H194" s="63"/>
      <c r="I194" s="63"/>
      <c r="J194" s="63"/>
      <c r="K194" s="63"/>
      <c r="L194" s="63"/>
      <c r="M194" s="63"/>
      <c r="N194" s="63"/>
      <c r="O194" s="63"/>
      <c r="P194" s="63"/>
      <c r="Q194" s="63"/>
      <c r="R194" s="63"/>
      <c r="S194" s="63"/>
      <c r="T194" s="63"/>
      <c r="U194" s="63"/>
      <c r="V194" s="63"/>
      <c r="W194" s="63"/>
      <c r="X194" s="63"/>
    </row>
    <row r="195" spans="1:24">
      <c r="A195" s="62"/>
      <c r="B195" s="62"/>
      <c r="C195" s="62"/>
      <c r="D195" s="64" t="s">
        <v>378</v>
      </c>
      <c r="E195" s="582"/>
      <c r="F195" s="62"/>
      <c r="G195" s="63"/>
      <c r="H195" s="63"/>
      <c r="I195" s="63"/>
      <c r="J195" s="63"/>
      <c r="K195" s="63"/>
      <c r="L195" s="63"/>
      <c r="M195" s="63"/>
      <c r="N195" s="63"/>
      <c r="O195" s="63"/>
      <c r="P195" s="63"/>
      <c r="Q195" s="63"/>
      <c r="R195" s="63"/>
      <c r="S195" s="63"/>
      <c r="T195" s="63"/>
      <c r="U195" s="63"/>
      <c r="V195" s="63"/>
      <c r="W195" s="63"/>
      <c r="X195" s="63"/>
    </row>
    <row r="196" spans="1:24">
      <c r="A196" s="62"/>
      <c r="B196" s="62"/>
      <c r="C196" s="62"/>
      <c r="D196" s="64" t="s">
        <v>15</v>
      </c>
      <c r="E196" s="582"/>
      <c r="F196" s="62"/>
      <c r="G196" s="63"/>
      <c r="H196" s="63"/>
      <c r="I196" s="63"/>
      <c r="J196" s="63"/>
      <c r="K196" s="63"/>
      <c r="L196" s="63"/>
      <c r="M196" s="63"/>
      <c r="N196" s="63"/>
      <c r="O196" s="63"/>
      <c r="P196" s="63"/>
      <c r="Q196" s="63"/>
      <c r="R196" s="63"/>
      <c r="S196" s="63"/>
      <c r="T196" s="63"/>
      <c r="U196" s="63"/>
      <c r="V196" s="63"/>
      <c r="W196" s="63"/>
      <c r="X196" s="63"/>
    </row>
    <row r="197" spans="1:24">
      <c r="A197" s="62"/>
      <c r="B197" s="62"/>
      <c r="C197" s="62"/>
      <c r="D197" s="64" t="s">
        <v>388</v>
      </c>
      <c r="E197" s="582"/>
      <c r="F197" s="62"/>
      <c r="G197" s="63"/>
      <c r="H197" s="63"/>
      <c r="I197" s="63"/>
      <c r="J197" s="63"/>
      <c r="K197" s="63"/>
      <c r="L197" s="63"/>
      <c r="M197" s="63"/>
      <c r="N197" s="63"/>
      <c r="O197" s="63"/>
      <c r="P197" s="63"/>
      <c r="Q197" s="63"/>
      <c r="R197" s="63"/>
      <c r="S197" s="63"/>
      <c r="T197" s="63"/>
      <c r="U197" s="63"/>
      <c r="V197" s="63"/>
      <c r="W197" s="63"/>
      <c r="X197" s="63"/>
    </row>
    <row r="198" spans="1:24">
      <c r="A198" s="62"/>
      <c r="B198" s="62"/>
      <c r="C198" s="62"/>
      <c r="D198" s="64" t="s">
        <v>387</v>
      </c>
      <c r="E198" s="582"/>
      <c r="F198" s="62"/>
      <c r="G198" s="63"/>
      <c r="H198" s="63"/>
      <c r="I198" s="63"/>
      <c r="J198" s="63"/>
      <c r="K198" s="63"/>
      <c r="L198" s="63"/>
      <c r="M198" s="63"/>
      <c r="N198" s="63"/>
      <c r="O198" s="63"/>
      <c r="P198" s="63"/>
      <c r="Q198" s="63"/>
      <c r="R198" s="63"/>
      <c r="S198" s="63"/>
      <c r="T198" s="63"/>
      <c r="U198" s="63"/>
      <c r="V198" s="63"/>
      <c r="W198" s="63"/>
      <c r="X198" s="63"/>
    </row>
    <row r="199" spans="1:24">
      <c r="A199" s="62"/>
      <c r="B199" s="62"/>
      <c r="C199" s="62"/>
      <c r="D199" s="64" t="s">
        <v>378</v>
      </c>
      <c r="E199" s="582"/>
      <c r="F199" s="62"/>
      <c r="G199" s="63"/>
      <c r="H199" s="63"/>
      <c r="I199" s="63"/>
      <c r="J199" s="63"/>
      <c r="K199" s="63"/>
      <c r="L199" s="63"/>
      <c r="M199" s="63"/>
      <c r="N199" s="63"/>
      <c r="O199" s="63"/>
      <c r="P199" s="63"/>
      <c r="Q199" s="63"/>
      <c r="R199" s="63"/>
      <c r="S199" s="63"/>
      <c r="T199" s="63"/>
      <c r="U199" s="63"/>
      <c r="V199" s="63"/>
      <c r="W199" s="63"/>
      <c r="X199" s="63"/>
    </row>
    <row r="200" spans="1:24">
      <c r="A200" s="62"/>
      <c r="B200" s="62"/>
      <c r="C200" s="62"/>
      <c r="D200" s="64" t="s">
        <v>15</v>
      </c>
      <c r="E200" s="582"/>
      <c r="F200" s="62"/>
      <c r="G200" s="63"/>
      <c r="H200" s="63"/>
      <c r="I200" s="63"/>
      <c r="J200" s="63"/>
      <c r="K200" s="63"/>
      <c r="L200" s="63"/>
      <c r="M200" s="63"/>
      <c r="N200" s="63"/>
      <c r="O200" s="63"/>
      <c r="P200" s="63"/>
      <c r="Q200" s="63"/>
      <c r="R200" s="63"/>
      <c r="S200" s="63"/>
      <c r="T200" s="63"/>
      <c r="U200" s="63"/>
      <c r="V200" s="63"/>
      <c r="W200" s="63"/>
      <c r="X200" s="63"/>
    </row>
    <row r="201" spans="1:24">
      <c r="A201" s="62"/>
      <c r="B201" s="62"/>
      <c r="C201" s="62"/>
      <c r="D201" s="64" t="s">
        <v>376</v>
      </c>
      <c r="E201" s="582"/>
      <c r="F201" s="62"/>
      <c r="G201" s="63"/>
      <c r="H201" s="63"/>
      <c r="I201" s="63"/>
      <c r="J201" s="63"/>
      <c r="K201" s="63"/>
      <c r="L201" s="63"/>
      <c r="M201" s="63"/>
      <c r="N201" s="63"/>
      <c r="O201" s="63"/>
      <c r="P201" s="63"/>
      <c r="Q201" s="63"/>
      <c r="R201" s="63"/>
      <c r="S201" s="63"/>
      <c r="T201" s="63"/>
      <c r="U201" s="63"/>
      <c r="V201" s="63"/>
      <c r="W201" s="63"/>
      <c r="X201" s="63"/>
    </row>
    <row r="202" spans="1:24">
      <c r="A202" s="62"/>
      <c r="B202" s="62"/>
      <c r="C202" s="62"/>
      <c r="D202" s="64" t="s">
        <v>377</v>
      </c>
      <c r="E202" s="582"/>
      <c r="F202" s="62"/>
      <c r="G202" s="63"/>
      <c r="H202" s="63"/>
      <c r="I202" s="63"/>
      <c r="J202" s="63"/>
      <c r="K202" s="63"/>
      <c r="L202" s="63"/>
      <c r="M202" s="63"/>
      <c r="N202" s="63"/>
      <c r="O202" s="63"/>
      <c r="P202" s="63"/>
      <c r="Q202" s="63"/>
      <c r="R202" s="63"/>
      <c r="S202" s="63"/>
      <c r="T202" s="63"/>
      <c r="U202" s="63"/>
      <c r="V202" s="63"/>
      <c r="W202" s="63"/>
      <c r="X202" s="63"/>
    </row>
    <row r="203" spans="1:24">
      <c r="A203" s="62"/>
      <c r="B203" s="62"/>
      <c r="C203" s="62"/>
      <c r="D203" s="64" t="s">
        <v>389</v>
      </c>
      <c r="E203" s="582"/>
      <c r="F203" s="62"/>
      <c r="G203" s="63"/>
      <c r="H203" s="63"/>
      <c r="I203" s="63"/>
      <c r="J203" s="63"/>
      <c r="K203" s="63"/>
      <c r="L203" s="63"/>
      <c r="M203" s="63"/>
      <c r="N203" s="63"/>
      <c r="O203" s="63"/>
      <c r="P203" s="63"/>
      <c r="Q203" s="63"/>
      <c r="R203" s="63"/>
      <c r="S203" s="63"/>
      <c r="T203" s="63"/>
      <c r="U203" s="63"/>
      <c r="V203" s="63"/>
      <c r="W203" s="63"/>
      <c r="X203" s="63"/>
    </row>
    <row r="204" spans="1:24">
      <c r="A204" s="62"/>
      <c r="B204" s="62"/>
      <c r="C204" s="62"/>
      <c r="D204" s="64" t="s">
        <v>378</v>
      </c>
      <c r="E204" s="582"/>
      <c r="F204" s="62"/>
      <c r="G204" s="63"/>
      <c r="H204" s="63"/>
      <c r="I204" s="63"/>
      <c r="J204" s="63"/>
      <c r="K204" s="63"/>
      <c r="L204" s="63"/>
      <c r="M204" s="63"/>
      <c r="N204" s="63"/>
      <c r="O204" s="63"/>
      <c r="P204" s="63"/>
      <c r="Q204" s="63"/>
      <c r="R204" s="63"/>
      <c r="S204" s="63"/>
      <c r="T204" s="63"/>
      <c r="U204" s="63"/>
      <c r="V204" s="63"/>
      <c r="W204" s="63"/>
      <c r="X204" s="63"/>
    </row>
    <row r="205" spans="1:24">
      <c r="A205" s="62"/>
      <c r="B205" s="62"/>
      <c r="C205" s="62"/>
      <c r="D205" s="64" t="s">
        <v>15</v>
      </c>
      <c r="E205" s="582"/>
      <c r="F205" s="62"/>
      <c r="G205" s="63"/>
      <c r="H205" s="63"/>
      <c r="I205" s="63"/>
      <c r="J205" s="63"/>
      <c r="K205" s="63"/>
      <c r="L205" s="63"/>
      <c r="M205" s="63"/>
      <c r="N205" s="63"/>
      <c r="O205" s="63"/>
      <c r="P205" s="63"/>
      <c r="Q205" s="63"/>
      <c r="R205" s="63"/>
      <c r="S205" s="63"/>
      <c r="T205" s="63"/>
      <c r="U205" s="63"/>
      <c r="V205" s="63"/>
      <c r="W205" s="63"/>
      <c r="X205" s="63"/>
    </row>
    <row r="206" spans="1:24">
      <c r="A206" s="62"/>
      <c r="B206" s="62"/>
      <c r="C206" s="62"/>
      <c r="D206" s="64" t="s">
        <v>390</v>
      </c>
      <c r="E206" s="582"/>
      <c r="F206" s="62"/>
      <c r="G206" s="63"/>
      <c r="H206" s="63"/>
      <c r="I206" s="63"/>
      <c r="J206" s="63"/>
      <c r="K206" s="63"/>
      <c r="L206" s="63"/>
      <c r="M206" s="63"/>
      <c r="N206" s="63"/>
      <c r="O206" s="63"/>
      <c r="P206" s="63"/>
      <c r="Q206" s="63"/>
      <c r="R206" s="63"/>
      <c r="S206" s="63"/>
      <c r="T206" s="63"/>
      <c r="U206" s="63"/>
      <c r="V206" s="63"/>
      <c r="W206" s="63"/>
      <c r="X206" s="63"/>
    </row>
    <row r="207" spans="1:24">
      <c r="A207" s="62"/>
      <c r="B207" s="62"/>
      <c r="C207" s="62"/>
      <c r="D207" s="64" t="s">
        <v>391</v>
      </c>
      <c r="E207" s="582"/>
      <c r="F207" s="62"/>
      <c r="G207" s="63"/>
      <c r="H207" s="63"/>
      <c r="I207" s="63"/>
      <c r="J207" s="63"/>
      <c r="K207" s="63"/>
      <c r="L207" s="63"/>
      <c r="M207" s="63"/>
      <c r="N207" s="63"/>
      <c r="O207" s="63"/>
      <c r="P207" s="63"/>
      <c r="Q207" s="63"/>
      <c r="R207" s="63"/>
      <c r="S207" s="63"/>
      <c r="T207" s="63"/>
      <c r="U207" s="63"/>
      <c r="V207" s="63"/>
      <c r="W207" s="63"/>
      <c r="X207" s="63"/>
    </row>
    <row r="208" spans="1:24">
      <c r="A208" s="62"/>
      <c r="B208" s="62"/>
      <c r="C208" s="62"/>
      <c r="D208" s="64" t="s">
        <v>378</v>
      </c>
      <c r="E208" s="582"/>
      <c r="F208" s="62"/>
      <c r="G208" s="63"/>
      <c r="H208" s="63"/>
      <c r="I208" s="63"/>
      <c r="J208" s="63"/>
      <c r="K208" s="63"/>
      <c r="L208" s="63"/>
      <c r="M208" s="63"/>
      <c r="N208" s="63"/>
      <c r="O208" s="63"/>
      <c r="P208" s="63"/>
      <c r="Q208" s="63"/>
      <c r="R208" s="63"/>
      <c r="S208" s="63"/>
      <c r="T208" s="63"/>
      <c r="U208" s="63"/>
      <c r="V208" s="63"/>
      <c r="W208" s="63"/>
      <c r="X208" s="63"/>
    </row>
    <row r="209" spans="1:24">
      <c r="A209" s="62"/>
      <c r="B209" s="62"/>
      <c r="C209" s="62">
        <v>0</v>
      </c>
      <c r="D209" s="64" t="s">
        <v>15</v>
      </c>
      <c r="E209" s="582" t="s">
        <v>347</v>
      </c>
      <c r="F209" s="62"/>
      <c r="G209" s="63"/>
      <c r="H209" s="63"/>
      <c r="I209" s="63"/>
      <c r="J209" s="63"/>
      <c r="K209" s="63"/>
      <c r="L209" s="63"/>
      <c r="M209" s="63"/>
      <c r="N209" s="63"/>
      <c r="O209" s="63"/>
      <c r="P209" s="63"/>
      <c r="Q209" s="63"/>
      <c r="R209" s="63"/>
      <c r="S209" s="63"/>
      <c r="T209" s="63"/>
      <c r="U209" s="63"/>
      <c r="V209" s="63"/>
      <c r="W209" s="63"/>
      <c r="X209" s="63"/>
    </row>
    <row r="210" spans="1:24">
      <c r="A210" s="62"/>
      <c r="B210" s="62"/>
      <c r="C210" s="62">
        <v>1</v>
      </c>
      <c r="D210" s="64" t="s">
        <v>392</v>
      </c>
      <c r="E210" s="582" t="s">
        <v>393</v>
      </c>
      <c r="F210" s="62"/>
      <c r="G210" s="63"/>
      <c r="H210" s="63"/>
      <c r="I210" s="63"/>
      <c r="J210" s="63"/>
      <c r="K210" s="63"/>
      <c r="L210" s="63"/>
      <c r="M210" s="63"/>
      <c r="N210" s="63"/>
      <c r="O210" s="63"/>
      <c r="P210" s="63"/>
      <c r="Q210" s="63"/>
      <c r="R210" s="63"/>
      <c r="S210" s="63"/>
      <c r="T210" s="63"/>
      <c r="U210" s="63"/>
      <c r="V210" s="63"/>
      <c r="W210" s="63"/>
      <c r="X210" s="63"/>
    </row>
    <row r="211" spans="1:24">
      <c r="A211" s="62"/>
      <c r="B211" s="62"/>
      <c r="C211" s="62">
        <v>2</v>
      </c>
      <c r="D211" s="64" t="s">
        <v>394</v>
      </c>
      <c r="E211" s="582" t="s">
        <v>395</v>
      </c>
      <c r="F211" s="62"/>
      <c r="G211" s="63"/>
      <c r="H211" s="63"/>
      <c r="I211" s="63"/>
      <c r="J211" s="63"/>
      <c r="K211" s="63"/>
      <c r="L211" s="63"/>
      <c r="M211" s="63"/>
      <c r="N211" s="63"/>
      <c r="O211" s="63"/>
      <c r="P211" s="63"/>
      <c r="Q211" s="63"/>
      <c r="R211" s="63"/>
      <c r="S211" s="63"/>
      <c r="T211" s="63"/>
      <c r="U211" s="63"/>
      <c r="V211" s="63"/>
      <c r="W211" s="63"/>
      <c r="X211" s="63"/>
    </row>
    <row r="212" spans="1:24">
      <c r="A212" s="62"/>
      <c r="B212" s="62"/>
      <c r="C212" s="62">
        <v>3</v>
      </c>
      <c r="D212" s="64" t="s">
        <v>396</v>
      </c>
      <c r="E212" s="582" t="s">
        <v>397</v>
      </c>
      <c r="F212" s="62"/>
      <c r="G212" s="63"/>
      <c r="H212" s="63"/>
      <c r="I212" s="63"/>
      <c r="J212" s="63"/>
      <c r="K212" s="63"/>
      <c r="L212" s="63"/>
      <c r="M212" s="63"/>
      <c r="N212" s="63"/>
      <c r="O212" s="63"/>
      <c r="P212" s="63"/>
      <c r="Q212" s="63"/>
      <c r="R212" s="63"/>
      <c r="S212" s="63"/>
      <c r="T212" s="63"/>
      <c r="U212" s="63"/>
      <c r="V212" s="63"/>
      <c r="W212" s="63"/>
      <c r="X212" s="63"/>
    </row>
    <row r="213" spans="1:24">
      <c r="A213" s="62"/>
      <c r="B213" s="62"/>
      <c r="C213" s="62">
        <v>4</v>
      </c>
      <c r="D213" s="64" t="s">
        <v>398</v>
      </c>
      <c r="E213" s="582" t="s">
        <v>399</v>
      </c>
      <c r="F213" s="62"/>
      <c r="G213" s="63"/>
      <c r="H213" s="63"/>
      <c r="I213" s="63"/>
      <c r="J213" s="63"/>
      <c r="K213" s="63"/>
      <c r="L213" s="63"/>
      <c r="M213" s="63"/>
      <c r="N213" s="63"/>
      <c r="O213" s="63"/>
      <c r="P213" s="63"/>
      <c r="Q213" s="63"/>
      <c r="R213" s="63"/>
      <c r="S213" s="63"/>
      <c r="T213" s="63"/>
      <c r="U213" s="63"/>
      <c r="V213" s="63"/>
      <c r="W213" s="63"/>
      <c r="X213" s="63"/>
    </row>
    <row r="214" spans="1:24">
      <c r="A214" s="62"/>
      <c r="B214" s="62"/>
      <c r="C214" s="62">
        <v>5</v>
      </c>
      <c r="D214" s="64" t="s">
        <v>400</v>
      </c>
      <c r="E214" s="582" t="s">
        <v>401</v>
      </c>
      <c r="F214" s="62"/>
      <c r="G214" s="63"/>
      <c r="H214" s="63"/>
      <c r="I214" s="63"/>
      <c r="J214" s="63"/>
      <c r="K214" s="63"/>
      <c r="L214" s="63"/>
      <c r="M214" s="63"/>
      <c r="N214" s="63"/>
      <c r="O214" s="63"/>
      <c r="P214" s="63"/>
      <c r="Q214" s="63"/>
      <c r="R214" s="63"/>
      <c r="S214" s="63"/>
      <c r="T214" s="63"/>
      <c r="U214" s="63"/>
      <c r="V214" s="63"/>
      <c r="W214" s="63"/>
      <c r="X214" s="63"/>
    </row>
    <row r="215" spans="1:24">
      <c r="A215" s="62"/>
      <c r="B215" s="62"/>
      <c r="C215" s="62">
        <v>6</v>
      </c>
      <c r="D215" s="64" t="s">
        <v>402</v>
      </c>
      <c r="E215" s="582" t="s">
        <v>403</v>
      </c>
      <c r="F215" s="62"/>
      <c r="G215" s="63"/>
      <c r="H215" s="63"/>
      <c r="I215" s="63"/>
      <c r="J215" s="63"/>
      <c r="K215" s="63"/>
      <c r="L215" s="63"/>
      <c r="M215" s="63"/>
      <c r="N215" s="63"/>
      <c r="O215" s="63"/>
      <c r="P215" s="63"/>
      <c r="Q215" s="63"/>
      <c r="R215" s="63"/>
      <c r="S215" s="63"/>
      <c r="T215" s="63"/>
      <c r="U215" s="63"/>
      <c r="V215" s="63"/>
      <c r="W215" s="63"/>
      <c r="X215" s="63"/>
    </row>
    <row r="216" spans="1:24">
      <c r="A216" s="62"/>
      <c r="B216" s="62"/>
      <c r="C216" s="62">
        <v>7</v>
      </c>
      <c r="D216" s="64" t="s">
        <v>404</v>
      </c>
      <c r="E216" s="582" t="s">
        <v>405</v>
      </c>
      <c r="F216" s="62"/>
      <c r="G216" s="63"/>
      <c r="H216" s="63"/>
      <c r="I216" s="63"/>
      <c r="J216" s="63"/>
      <c r="K216" s="63"/>
      <c r="L216" s="63"/>
      <c r="M216" s="63"/>
      <c r="N216" s="63"/>
      <c r="O216" s="63"/>
      <c r="P216" s="63"/>
      <c r="Q216" s="63"/>
      <c r="R216" s="63"/>
      <c r="S216" s="63"/>
      <c r="T216" s="63"/>
      <c r="U216" s="63"/>
      <c r="V216" s="63"/>
      <c r="W216" s="63"/>
      <c r="X216" s="63"/>
    </row>
    <row r="217" spans="1:24">
      <c r="A217" s="62"/>
      <c r="B217" s="62"/>
      <c r="C217" s="62">
        <v>8</v>
      </c>
      <c r="D217" s="64" t="s">
        <v>406</v>
      </c>
      <c r="E217" s="582" t="s">
        <v>407</v>
      </c>
      <c r="F217" s="62"/>
      <c r="G217" s="63"/>
      <c r="H217" s="63"/>
      <c r="I217" s="63"/>
      <c r="J217" s="63"/>
      <c r="K217" s="63"/>
      <c r="L217" s="63"/>
      <c r="M217" s="63"/>
      <c r="N217" s="63"/>
      <c r="O217" s="63"/>
      <c r="P217" s="63"/>
      <c r="Q217" s="63"/>
      <c r="R217" s="63"/>
      <c r="S217" s="63"/>
      <c r="T217" s="63"/>
      <c r="U217" s="63"/>
      <c r="V217" s="63"/>
      <c r="W217" s="63"/>
      <c r="X217" s="63"/>
    </row>
    <row r="218" spans="1:24">
      <c r="A218" s="62"/>
      <c r="B218" s="62"/>
      <c r="C218" s="62">
        <v>9</v>
      </c>
      <c r="D218" s="64" t="s">
        <v>408</v>
      </c>
      <c r="E218" s="582" t="s">
        <v>409</v>
      </c>
      <c r="F218" s="62"/>
      <c r="G218" s="63"/>
      <c r="H218" s="63"/>
      <c r="I218" s="63"/>
      <c r="J218" s="63"/>
      <c r="K218" s="63"/>
      <c r="L218" s="63"/>
      <c r="M218" s="63"/>
      <c r="N218" s="63"/>
      <c r="O218" s="63"/>
      <c r="P218" s="63"/>
      <c r="Q218" s="63"/>
      <c r="R218" s="63"/>
      <c r="S218" s="63"/>
      <c r="T218" s="63"/>
      <c r="U218" s="63"/>
      <c r="V218" s="63"/>
      <c r="W218" s="63"/>
      <c r="X218" s="63"/>
    </row>
    <row r="219" spans="1:24">
      <c r="A219" s="62"/>
      <c r="B219" s="62"/>
      <c r="C219" s="62">
        <v>10</v>
      </c>
      <c r="D219" s="64" t="s">
        <v>410</v>
      </c>
      <c r="E219" s="582" t="s">
        <v>411</v>
      </c>
      <c r="F219" s="62"/>
      <c r="G219" s="63"/>
      <c r="H219" s="63"/>
      <c r="I219" s="63"/>
      <c r="J219" s="63"/>
      <c r="K219" s="63"/>
      <c r="L219" s="63"/>
      <c r="M219" s="63"/>
      <c r="N219" s="63"/>
      <c r="O219" s="63"/>
      <c r="P219" s="63"/>
      <c r="Q219" s="63"/>
      <c r="R219" s="63"/>
      <c r="S219" s="63"/>
      <c r="T219" s="63"/>
      <c r="U219" s="63"/>
      <c r="V219" s="63"/>
      <c r="W219" s="63"/>
      <c r="X219" s="63"/>
    </row>
    <row r="220" spans="1:24">
      <c r="A220" s="62"/>
      <c r="B220" s="62"/>
      <c r="C220" s="62">
        <v>11</v>
      </c>
      <c r="D220" s="64" t="s">
        <v>412</v>
      </c>
      <c r="E220" s="582" t="s">
        <v>413</v>
      </c>
      <c r="F220" s="62"/>
      <c r="G220" s="63"/>
      <c r="H220" s="63"/>
      <c r="I220" s="63"/>
      <c r="J220" s="63"/>
      <c r="K220" s="63"/>
      <c r="L220" s="63"/>
      <c r="M220" s="63"/>
      <c r="N220" s="63"/>
      <c r="O220" s="63"/>
      <c r="P220" s="63"/>
      <c r="Q220" s="63"/>
      <c r="R220" s="63"/>
      <c r="S220" s="63"/>
      <c r="T220" s="63"/>
      <c r="U220" s="63"/>
      <c r="V220" s="63"/>
      <c r="W220" s="63"/>
      <c r="X220" s="63"/>
    </row>
    <row r="221" spans="1:24">
      <c r="A221" s="62"/>
      <c r="B221" s="62"/>
      <c r="C221" s="62">
        <v>12</v>
      </c>
      <c r="D221" s="64" t="s">
        <v>414</v>
      </c>
      <c r="E221" s="582" t="s">
        <v>415</v>
      </c>
      <c r="F221" s="62"/>
      <c r="G221" s="63"/>
      <c r="H221" s="63"/>
      <c r="I221" s="63"/>
      <c r="J221" s="63"/>
      <c r="K221" s="63"/>
      <c r="L221" s="63"/>
      <c r="M221" s="63"/>
      <c r="N221" s="63"/>
      <c r="O221" s="63"/>
      <c r="P221" s="63"/>
      <c r="Q221" s="63"/>
      <c r="R221" s="63"/>
      <c r="S221" s="63"/>
      <c r="T221" s="63"/>
      <c r="U221" s="63"/>
      <c r="V221" s="63"/>
      <c r="W221" s="63"/>
      <c r="X221" s="63"/>
    </row>
    <row r="222" spans="1:24">
      <c r="A222" s="62"/>
      <c r="B222" s="62"/>
      <c r="C222" s="62">
        <v>13</v>
      </c>
      <c r="D222" s="64" t="s">
        <v>416</v>
      </c>
      <c r="E222" s="582" t="s">
        <v>417</v>
      </c>
      <c r="F222" s="62"/>
      <c r="G222" s="63"/>
      <c r="H222" s="63"/>
      <c r="I222" s="63"/>
      <c r="J222" s="63"/>
      <c r="K222" s="63"/>
      <c r="L222" s="63"/>
      <c r="M222" s="63"/>
      <c r="N222" s="63"/>
      <c r="O222" s="63"/>
      <c r="P222" s="63"/>
      <c r="Q222" s="63"/>
      <c r="R222" s="63"/>
      <c r="S222" s="63"/>
      <c r="T222" s="63"/>
      <c r="U222" s="63"/>
      <c r="V222" s="63"/>
      <c r="W222" s="63"/>
      <c r="X222" s="63"/>
    </row>
    <row r="223" spans="1:24">
      <c r="A223" s="62"/>
      <c r="B223" s="62"/>
      <c r="C223" s="62">
        <v>14</v>
      </c>
      <c r="D223" s="64" t="s">
        <v>418</v>
      </c>
      <c r="E223" s="582" t="s">
        <v>419</v>
      </c>
      <c r="F223" s="62"/>
      <c r="G223" s="63"/>
      <c r="H223" s="63"/>
      <c r="I223" s="63"/>
      <c r="J223" s="63"/>
      <c r="K223" s="63"/>
      <c r="L223" s="63"/>
      <c r="M223" s="63"/>
      <c r="N223" s="63"/>
      <c r="O223" s="63"/>
      <c r="P223" s="63"/>
      <c r="Q223" s="63"/>
      <c r="R223" s="63"/>
      <c r="S223" s="63"/>
      <c r="T223" s="63"/>
      <c r="U223" s="63"/>
      <c r="V223" s="63"/>
      <c r="W223" s="63"/>
      <c r="X223" s="63"/>
    </row>
    <row r="224" spans="1:24">
      <c r="A224" s="62"/>
      <c r="B224" s="62"/>
      <c r="C224" s="62">
        <v>15</v>
      </c>
      <c r="D224" s="64" t="s">
        <v>420</v>
      </c>
      <c r="E224" s="582" t="s">
        <v>421</v>
      </c>
      <c r="F224" s="62"/>
      <c r="G224" s="63"/>
      <c r="H224" s="63"/>
      <c r="I224" s="63"/>
      <c r="J224" s="63"/>
      <c r="K224" s="63"/>
      <c r="L224" s="63"/>
      <c r="M224" s="63"/>
      <c r="N224" s="63"/>
      <c r="O224" s="63"/>
      <c r="P224" s="63"/>
      <c r="Q224" s="63"/>
      <c r="R224" s="63"/>
      <c r="S224" s="63"/>
      <c r="T224" s="63"/>
      <c r="U224" s="63"/>
      <c r="V224" s="63"/>
      <c r="W224" s="63"/>
      <c r="X224" s="63"/>
    </row>
    <row r="225" spans="1:9">
      <c r="A225" s="62"/>
      <c r="B225" s="62"/>
      <c r="C225" s="62">
        <v>16</v>
      </c>
      <c r="D225" s="64" t="s">
        <v>422</v>
      </c>
      <c r="E225" s="582" t="s">
        <v>423</v>
      </c>
      <c r="F225" s="62"/>
      <c r="G225" s="63"/>
      <c r="H225" s="63"/>
      <c r="I225" s="63"/>
    </row>
    <row r="226" spans="1:9">
      <c r="C226" s="1">
        <v>17</v>
      </c>
      <c r="D226" s="64" t="s">
        <v>424</v>
      </c>
      <c r="E226" s="582" t="s">
        <v>425</v>
      </c>
    </row>
    <row r="227" spans="1:9">
      <c r="C227" s="1">
        <v>18</v>
      </c>
      <c r="D227" s="64" t="s">
        <v>426</v>
      </c>
      <c r="E227" s="582" t="s">
        <v>427</v>
      </c>
    </row>
    <row r="228" spans="1:9">
      <c r="C228" s="1">
        <v>19</v>
      </c>
      <c r="D228" s="64" t="s">
        <v>428</v>
      </c>
      <c r="E228" s="582" t="s">
        <v>429</v>
      </c>
    </row>
    <row r="229" spans="1:9">
      <c r="C229" s="1">
        <v>20</v>
      </c>
      <c r="D229" s="64" t="s">
        <v>430</v>
      </c>
      <c r="E229" s="582" t="s">
        <v>431</v>
      </c>
    </row>
    <row r="230" spans="1:9">
      <c r="C230" s="1">
        <v>21</v>
      </c>
      <c r="D230" s="64" t="s">
        <v>432</v>
      </c>
      <c r="E230" s="582" t="s">
        <v>433</v>
      </c>
    </row>
    <row r="231" spans="1:9">
      <c r="C231" s="1">
        <v>22</v>
      </c>
      <c r="D231" s="64" t="s">
        <v>434</v>
      </c>
      <c r="E231" s="582" t="s">
        <v>435</v>
      </c>
    </row>
    <row r="232" spans="1:9">
      <c r="C232" s="1">
        <v>23</v>
      </c>
      <c r="D232" s="64" t="s">
        <v>436</v>
      </c>
      <c r="E232" s="582" t="s">
        <v>437</v>
      </c>
    </row>
    <row r="233" spans="1:9">
      <c r="C233" s="1">
        <v>24</v>
      </c>
      <c r="D233" s="64" t="s">
        <v>438</v>
      </c>
      <c r="E233" s="582" t="s">
        <v>439</v>
      </c>
    </row>
    <row r="234" spans="1:9">
      <c r="C234" s="1">
        <v>25</v>
      </c>
      <c r="D234" s="64" t="s">
        <v>440</v>
      </c>
      <c r="E234" s="582" t="s">
        <v>441</v>
      </c>
    </row>
    <row r="235" spans="1:9">
      <c r="C235" s="1">
        <v>26</v>
      </c>
      <c r="D235" s="64" t="s">
        <v>442</v>
      </c>
      <c r="E235" s="582" t="s">
        <v>443</v>
      </c>
    </row>
    <row r="236" spans="1:9">
      <c r="C236" s="1">
        <v>27</v>
      </c>
      <c r="D236" s="64" t="s">
        <v>444</v>
      </c>
      <c r="E236" s="582" t="s">
        <v>445</v>
      </c>
    </row>
    <row r="237" spans="1:9">
      <c r="C237" s="1">
        <v>28</v>
      </c>
      <c r="D237" s="64" t="s">
        <v>446</v>
      </c>
      <c r="E237" s="582" t="s">
        <v>447</v>
      </c>
    </row>
    <row r="238" spans="1:9">
      <c r="C238" s="1">
        <v>29</v>
      </c>
      <c r="D238" s="64" t="s">
        <v>448</v>
      </c>
      <c r="E238" s="582" t="s">
        <v>449</v>
      </c>
    </row>
    <row r="239" spans="1:9">
      <c r="C239" s="1">
        <v>30</v>
      </c>
      <c r="D239" s="64" t="s">
        <v>450</v>
      </c>
      <c r="E239" s="582" t="s">
        <v>451</v>
      </c>
    </row>
    <row r="240" spans="1:9">
      <c r="C240" s="1">
        <v>31</v>
      </c>
      <c r="D240" s="64" t="s">
        <v>452</v>
      </c>
      <c r="E240" s="582" t="s">
        <v>453</v>
      </c>
    </row>
    <row r="241" spans="3:5">
      <c r="C241" s="1">
        <v>32</v>
      </c>
      <c r="D241" s="64" t="s">
        <v>454</v>
      </c>
      <c r="E241" s="582" t="s">
        <v>455</v>
      </c>
    </row>
    <row r="242" spans="3:5">
      <c r="C242" s="1">
        <v>33</v>
      </c>
      <c r="D242" s="64" t="s">
        <v>456</v>
      </c>
      <c r="E242" s="582" t="s">
        <v>457</v>
      </c>
    </row>
    <row r="243" spans="3:5">
      <c r="C243" s="1">
        <v>34</v>
      </c>
      <c r="D243" s="64" t="s">
        <v>458</v>
      </c>
      <c r="E243" s="582" t="s">
        <v>459</v>
      </c>
    </row>
    <row r="244" spans="3:5">
      <c r="C244" s="1">
        <v>35</v>
      </c>
      <c r="D244" s="64" t="s">
        <v>460</v>
      </c>
      <c r="E244" s="582" t="s">
        <v>461</v>
      </c>
    </row>
    <row r="245" spans="3:5">
      <c r="C245" s="1">
        <v>36</v>
      </c>
      <c r="D245" s="64" t="s">
        <v>462</v>
      </c>
      <c r="E245" s="582" t="s">
        <v>463</v>
      </c>
    </row>
    <row r="246" spans="3:5">
      <c r="C246" s="1">
        <v>37</v>
      </c>
      <c r="D246" s="64" t="s">
        <v>464</v>
      </c>
      <c r="E246" s="582" t="s">
        <v>465</v>
      </c>
    </row>
    <row r="247" spans="3:5">
      <c r="C247" s="1">
        <v>38</v>
      </c>
      <c r="D247" s="64" t="s">
        <v>466</v>
      </c>
      <c r="E247" s="582" t="s">
        <v>467</v>
      </c>
    </row>
    <row r="248" spans="3:5">
      <c r="C248" s="1">
        <v>39</v>
      </c>
      <c r="D248" s="64" t="s">
        <v>468</v>
      </c>
      <c r="E248" s="582" t="s">
        <v>469</v>
      </c>
    </row>
    <row r="249" spans="3:5">
      <c r="C249" s="1">
        <v>40</v>
      </c>
      <c r="D249" s="64" t="s">
        <v>470</v>
      </c>
      <c r="E249" s="582" t="s">
        <v>471</v>
      </c>
    </row>
    <row r="250" spans="3:5">
      <c r="C250" s="1">
        <v>41</v>
      </c>
      <c r="D250" s="64" t="s">
        <v>472</v>
      </c>
      <c r="E250" s="582" t="s">
        <v>473</v>
      </c>
    </row>
    <row r="251" spans="3:5">
      <c r="C251" s="1">
        <v>42</v>
      </c>
      <c r="D251" s="64" t="s">
        <v>474</v>
      </c>
      <c r="E251" s="582" t="s">
        <v>475</v>
      </c>
    </row>
    <row r="252" spans="3:5">
      <c r="C252" s="1">
        <v>43</v>
      </c>
      <c r="D252" s="64" t="s">
        <v>476</v>
      </c>
      <c r="E252" s="582" t="s">
        <v>477</v>
      </c>
    </row>
    <row r="253" spans="3:5">
      <c r="C253" s="1">
        <v>44</v>
      </c>
      <c r="D253" s="64" t="s">
        <v>478</v>
      </c>
      <c r="E253" s="582" t="s">
        <v>479</v>
      </c>
    </row>
    <row r="254" spans="3:5">
      <c r="C254" s="1">
        <v>45</v>
      </c>
      <c r="D254" s="64" t="s">
        <v>480</v>
      </c>
      <c r="E254" s="582" t="s">
        <v>481</v>
      </c>
    </row>
    <row r="255" spans="3:5">
      <c r="C255" s="1">
        <v>46</v>
      </c>
      <c r="D255" s="64" t="s">
        <v>482</v>
      </c>
      <c r="E255" s="582" t="s">
        <v>483</v>
      </c>
    </row>
    <row r="256" spans="3:5">
      <c r="C256" s="1">
        <v>47</v>
      </c>
      <c r="D256" s="64" t="s">
        <v>484</v>
      </c>
      <c r="E256" s="582" t="s">
        <v>485</v>
      </c>
    </row>
    <row r="257" spans="3:5">
      <c r="D257" s="64" t="s">
        <v>378</v>
      </c>
      <c r="E257" s="582"/>
    </row>
    <row r="258" spans="3:5">
      <c r="D258" s="64" t="s">
        <v>15</v>
      </c>
      <c r="E258" s="582"/>
    </row>
    <row r="259" spans="3:5">
      <c r="C259" s="1">
        <v>1</v>
      </c>
      <c r="D259" s="64" t="s">
        <v>486</v>
      </c>
      <c r="E259" s="582"/>
    </row>
    <row r="260" spans="3:5">
      <c r="C260" s="1">
        <v>2</v>
      </c>
      <c r="D260" s="64" t="s">
        <v>487</v>
      </c>
      <c r="E260" s="582"/>
    </row>
    <row r="261" spans="3:5">
      <c r="C261" s="1">
        <v>3</v>
      </c>
      <c r="D261" s="64" t="s">
        <v>488</v>
      </c>
      <c r="E261" s="582"/>
    </row>
    <row r="262" spans="3:5">
      <c r="C262" s="1">
        <v>4</v>
      </c>
      <c r="D262" s="64" t="s">
        <v>489</v>
      </c>
      <c r="E262" s="582"/>
    </row>
    <row r="263" spans="3:5">
      <c r="C263" s="1">
        <v>5</v>
      </c>
      <c r="D263" s="64" t="s">
        <v>490</v>
      </c>
      <c r="E263" s="582"/>
    </row>
    <row r="264" spans="3:5">
      <c r="C264" s="1">
        <v>6</v>
      </c>
      <c r="D264" s="64" t="s">
        <v>491</v>
      </c>
      <c r="E264" s="582"/>
    </row>
    <row r="265" spans="3:5">
      <c r="C265" s="1">
        <v>7</v>
      </c>
      <c r="D265" s="64" t="s">
        <v>492</v>
      </c>
      <c r="E265" s="582"/>
    </row>
    <row r="266" spans="3:5">
      <c r="C266" s="1">
        <v>8</v>
      </c>
      <c r="D266" s="64" t="s">
        <v>493</v>
      </c>
      <c r="E266" s="582"/>
    </row>
    <row r="267" spans="3:5">
      <c r="C267" s="1">
        <v>9</v>
      </c>
      <c r="D267" s="64" t="s">
        <v>494</v>
      </c>
      <c r="E267" s="582"/>
    </row>
    <row r="268" spans="3:5">
      <c r="C268" s="1">
        <v>10</v>
      </c>
      <c r="D268" s="64" t="s">
        <v>495</v>
      </c>
      <c r="E268" s="582"/>
    </row>
    <row r="269" spans="3:5">
      <c r="C269" s="1">
        <v>11</v>
      </c>
      <c r="D269" s="64" t="s">
        <v>496</v>
      </c>
      <c r="E269" s="582"/>
    </row>
    <row r="270" spans="3:5">
      <c r="C270" s="1">
        <v>12</v>
      </c>
      <c r="D270" s="64" t="s">
        <v>497</v>
      </c>
      <c r="E270" s="582"/>
    </row>
    <row r="271" spans="3:5">
      <c r="C271" s="1">
        <v>13</v>
      </c>
      <c r="D271" s="64" t="s">
        <v>498</v>
      </c>
      <c r="E271" s="582"/>
    </row>
    <row r="272" spans="3:5">
      <c r="C272" s="1">
        <v>14</v>
      </c>
      <c r="D272" s="64" t="s">
        <v>499</v>
      </c>
      <c r="E272" s="582"/>
    </row>
    <row r="273" spans="3:5">
      <c r="C273" s="1">
        <v>15</v>
      </c>
      <c r="D273" s="64" t="s">
        <v>500</v>
      </c>
      <c r="E273" s="582"/>
    </row>
    <row r="274" spans="3:5">
      <c r="C274" s="1">
        <v>16</v>
      </c>
      <c r="D274" s="64" t="s">
        <v>501</v>
      </c>
      <c r="E274" s="582"/>
    </row>
    <row r="275" spans="3:5">
      <c r="C275" s="1">
        <v>17</v>
      </c>
      <c r="D275" s="64" t="s">
        <v>502</v>
      </c>
      <c r="E275" s="582"/>
    </row>
    <row r="276" spans="3:5">
      <c r="C276" s="1">
        <v>18</v>
      </c>
      <c r="D276" s="64" t="s">
        <v>503</v>
      </c>
      <c r="E276" s="582"/>
    </row>
    <row r="277" spans="3:5">
      <c r="C277" s="1">
        <v>19</v>
      </c>
      <c r="D277" s="64" t="s">
        <v>504</v>
      </c>
      <c r="E277" s="582"/>
    </row>
    <row r="278" spans="3:5">
      <c r="C278" s="1">
        <v>20</v>
      </c>
      <c r="D278" s="64" t="s">
        <v>505</v>
      </c>
      <c r="E278" s="582"/>
    </row>
    <row r="279" spans="3:5">
      <c r="C279" s="1">
        <v>21</v>
      </c>
      <c r="D279" s="64" t="s">
        <v>506</v>
      </c>
      <c r="E279" s="582"/>
    </row>
    <row r="280" spans="3:5">
      <c r="C280" s="1">
        <v>22</v>
      </c>
      <c r="D280" s="64" t="s">
        <v>507</v>
      </c>
      <c r="E280" s="582"/>
    </row>
    <row r="281" spans="3:5">
      <c r="C281" s="1">
        <v>23</v>
      </c>
      <c r="D281" s="64" t="s">
        <v>508</v>
      </c>
      <c r="E281" s="582"/>
    </row>
    <row r="282" spans="3:5">
      <c r="C282" s="1">
        <v>24</v>
      </c>
      <c r="D282" s="64" t="s">
        <v>509</v>
      </c>
      <c r="E282" s="582"/>
    </row>
    <row r="283" spans="3:5">
      <c r="C283" s="1">
        <v>25</v>
      </c>
      <c r="D283" s="64" t="s">
        <v>510</v>
      </c>
      <c r="E283" s="582"/>
    </row>
    <row r="284" spans="3:5">
      <c r="C284" s="1">
        <v>26</v>
      </c>
      <c r="D284" s="64" t="s">
        <v>511</v>
      </c>
      <c r="E284" s="582"/>
    </row>
    <row r="285" spans="3:5">
      <c r="C285" s="1">
        <v>27</v>
      </c>
      <c r="D285" s="64" t="s">
        <v>512</v>
      </c>
      <c r="E285" s="582"/>
    </row>
    <row r="286" spans="3:5">
      <c r="C286" s="1">
        <v>28</v>
      </c>
      <c r="D286" s="64" t="s">
        <v>513</v>
      </c>
      <c r="E286" s="582"/>
    </row>
    <row r="287" spans="3:5">
      <c r="C287" s="1">
        <v>29</v>
      </c>
      <c r="D287" s="64" t="s">
        <v>514</v>
      </c>
      <c r="E287" s="582"/>
    </row>
    <row r="288" spans="3:5">
      <c r="C288" s="1">
        <v>30</v>
      </c>
      <c r="D288" s="64" t="s">
        <v>515</v>
      </c>
      <c r="E288" s="582"/>
    </row>
    <row r="289" spans="3:5">
      <c r="C289" s="1">
        <v>31</v>
      </c>
      <c r="D289" s="64" t="s">
        <v>516</v>
      </c>
      <c r="E289" s="582"/>
    </row>
    <row r="290" spans="3:5">
      <c r="C290" s="1">
        <v>32</v>
      </c>
      <c r="D290" s="64" t="s">
        <v>517</v>
      </c>
      <c r="E290" s="582"/>
    </row>
    <row r="291" spans="3:5">
      <c r="C291" s="1">
        <v>33</v>
      </c>
      <c r="D291" s="64" t="s">
        <v>368</v>
      </c>
      <c r="E291" s="582"/>
    </row>
    <row r="292" spans="3:5">
      <c r="C292" s="1">
        <v>34</v>
      </c>
      <c r="D292" s="64" t="s">
        <v>518</v>
      </c>
      <c r="E292" s="582"/>
    </row>
    <row r="293" spans="3:5">
      <c r="D293" s="64" t="s">
        <v>519</v>
      </c>
      <c r="E293" s="582"/>
    </row>
    <row r="294" spans="3:5">
      <c r="D294" s="64" t="s">
        <v>15</v>
      </c>
      <c r="E294" s="582"/>
    </row>
    <row r="295" spans="3:5">
      <c r="C295" s="1">
        <v>1</v>
      </c>
      <c r="D295" s="64" t="s">
        <v>520</v>
      </c>
      <c r="E295" s="582"/>
    </row>
    <row r="296" spans="3:5">
      <c r="C296" s="1">
        <v>2</v>
      </c>
      <c r="D296" s="64" t="s">
        <v>521</v>
      </c>
      <c r="E296" s="582"/>
    </row>
    <row r="297" spans="3:5">
      <c r="C297" s="1">
        <v>3</v>
      </c>
      <c r="D297" s="64" t="s">
        <v>522</v>
      </c>
      <c r="E297" s="582"/>
    </row>
    <row r="298" spans="3:5">
      <c r="C298" s="1">
        <v>4</v>
      </c>
      <c r="D298" s="64" t="s">
        <v>523</v>
      </c>
      <c r="E298" s="582"/>
    </row>
    <row r="299" spans="3:5">
      <c r="C299" s="1">
        <v>5</v>
      </c>
      <c r="D299" s="64" t="s">
        <v>524</v>
      </c>
      <c r="E299" s="582"/>
    </row>
    <row r="300" spans="3:5">
      <c r="C300" s="1">
        <v>6</v>
      </c>
      <c r="D300" s="64" t="s">
        <v>368</v>
      </c>
      <c r="E300" s="582"/>
    </row>
    <row r="301" spans="3:5">
      <c r="D301" s="64" t="s">
        <v>519</v>
      </c>
      <c r="E301" s="582"/>
    </row>
    <row r="302" spans="3:5">
      <c r="D302" s="64" t="s">
        <v>15</v>
      </c>
      <c r="E302" s="582"/>
    </row>
    <row r="303" spans="3:5">
      <c r="D303" s="64" t="s">
        <v>525</v>
      </c>
      <c r="E303" s="582"/>
    </row>
    <row r="304" spans="3:5">
      <c r="D304" s="64" t="s">
        <v>526</v>
      </c>
      <c r="E304" s="582"/>
    </row>
    <row r="305" spans="4:5">
      <c r="D305" s="64" t="s">
        <v>519</v>
      </c>
      <c r="E305" s="582"/>
    </row>
    <row r="306" spans="4:5">
      <c r="D306" s="64" t="s">
        <v>15</v>
      </c>
      <c r="E306" s="582"/>
    </row>
    <row r="307" spans="4:5">
      <c r="D307" s="64" t="s">
        <v>527</v>
      </c>
      <c r="E307" s="582"/>
    </row>
    <row r="308" spans="4:5">
      <c r="D308" s="64" t="s">
        <v>528</v>
      </c>
      <c r="E308" s="582"/>
    </row>
    <row r="309" spans="4:5">
      <c r="D309" s="64" t="s">
        <v>519</v>
      </c>
      <c r="E309" s="582"/>
    </row>
    <row r="310" spans="4:5">
      <c r="D310" s="64" t="s">
        <v>15</v>
      </c>
      <c r="E310" s="582"/>
    </row>
    <row r="311" spans="4:5">
      <c r="D311" s="64" t="s">
        <v>529</v>
      </c>
      <c r="E311" s="582"/>
    </row>
    <row r="312" spans="4:5" ht="27">
      <c r="D312" s="64" t="s">
        <v>530</v>
      </c>
      <c r="E312" s="582"/>
    </row>
    <row r="313" spans="4:5">
      <c r="D313" s="64" t="s">
        <v>531</v>
      </c>
      <c r="E313" s="582"/>
    </row>
    <row r="314" spans="4:5">
      <c r="D314" s="64" t="s">
        <v>519</v>
      </c>
      <c r="E314" s="582"/>
    </row>
    <row r="315" spans="4:5">
      <c r="D315" s="64" t="s">
        <v>15</v>
      </c>
      <c r="E315" s="582"/>
    </row>
    <row r="316" spans="4:5">
      <c r="D316" s="64" t="s">
        <v>532</v>
      </c>
      <c r="E316" s="582"/>
    </row>
    <row r="317" spans="4:5">
      <c r="D317" s="64" t="s">
        <v>533</v>
      </c>
      <c r="E317" s="582"/>
    </row>
    <row r="318" spans="4:5">
      <c r="D318" s="64" t="s">
        <v>368</v>
      </c>
      <c r="E318" s="582"/>
    </row>
    <row r="319" spans="4:5">
      <c r="D319" s="62"/>
      <c r="E319" s="582"/>
    </row>
    <row r="320" spans="4:5">
      <c r="D320" s="64"/>
      <c r="E320" s="582"/>
    </row>
    <row r="321" spans="4:5">
      <c r="D321" s="62"/>
      <c r="E321" s="582"/>
    </row>
    <row r="322" spans="4:5">
      <c r="D322" s="62"/>
      <c r="E322" s="582"/>
    </row>
    <row r="323" spans="4:5">
      <c r="D323" s="62"/>
      <c r="E323" s="582"/>
    </row>
    <row r="324" spans="4:5">
      <c r="D324" s="62"/>
      <c r="E324" s="582"/>
    </row>
    <row r="325" spans="4:5">
      <c r="D325" s="62"/>
      <c r="E325" s="582"/>
    </row>
    <row r="326" spans="4:5">
      <c r="D326" s="62"/>
      <c r="E326" s="582"/>
    </row>
    <row r="327" spans="4:5">
      <c r="D327" s="62"/>
      <c r="E327" s="582"/>
    </row>
    <row r="328" spans="4:5">
      <c r="D328" s="62"/>
      <c r="E328" s="582"/>
    </row>
    <row r="329" spans="4:5">
      <c r="D329" s="62"/>
      <c r="E329" s="582"/>
    </row>
    <row r="330" spans="4:5">
      <c r="D330" s="62"/>
      <c r="E330" s="582"/>
    </row>
    <row r="331" spans="4:5">
      <c r="D331" s="62"/>
      <c r="E331" s="582"/>
    </row>
    <row r="332" spans="4:5">
      <c r="D332" s="62"/>
      <c r="E332" s="582"/>
    </row>
    <row r="333" spans="4:5">
      <c r="D333" s="62"/>
      <c r="E333" s="582"/>
    </row>
    <row r="334" spans="4:5">
      <c r="D334" s="64"/>
      <c r="E334" s="583"/>
    </row>
    <row r="335" spans="4:5">
      <c r="D335" s="64"/>
      <c r="E335" s="582"/>
    </row>
    <row r="336" spans="4:5">
      <c r="D336" s="62"/>
      <c r="E336" s="582"/>
    </row>
    <row r="337" spans="4:5">
      <c r="D337" s="62"/>
      <c r="E337" s="582"/>
    </row>
    <row r="338" spans="4:5">
      <c r="D338" s="62"/>
      <c r="E338" s="582"/>
    </row>
    <row r="339" spans="4:5">
      <c r="D339" s="62"/>
      <c r="E339" s="582"/>
    </row>
    <row r="340" spans="4:5">
      <c r="D340" s="62"/>
      <c r="E340" s="582"/>
    </row>
    <row r="341" spans="4:5">
      <c r="D341" s="62"/>
      <c r="E341" s="582"/>
    </row>
    <row r="342" spans="4:5">
      <c r="D342" s="62"/>
      <c r="E342" s="582"/>
    </row>
    <row r="343" spans="4:5">
      <c r="D343" s="62"/>
      <c r="E343" s="582"/>
    </row>
    <row r="344" spans="4:5">
      <c r="D344" s="62"/>
      <c r="E344" s="582"/>
    </row>
    <row r="345" spans="4:5">
      <c r="D345" s="62"/>
      <c r="E345" s="582"/>
    </row>
    <row r="346" spans="4:5">
      <c r="D346" s="62"/>
      <c r="E346" s="582"/>
    </row>
    <row r="347" spans="4:5">
      <c r="D347" s="62"/>
      <c r="E347" s="582"/>
    </row>
    <row r="348" spans="4:5">
      <c r="D348" s="62"/>
      <c r="E348" s="582"/>
    </row>
    <row r="349" spans="4:5">
      <c r="D349" s="62"/>
      <c r="E349" s="582"/>
    </row>
    <row r="350" spans="4:5">
      <c r="D350" s="62"/>
      <c r="E350" s="582"/>
    </row>
    <row r="351" spans="4:5">
      <c r="D351" s="62"/>
      <c r="E351" s="582"/>
    </row>
    <row r="352" spans="4:5">
      <c r="D352" s="62"/>
      <c r="E352" s="582"/>
    </row>
    <row r="353" spans="4:5">
      <c r="D353" s="62"/>
      <c r="E353" s="582"/>
    </row>
    <row r="354" spans="4:5">
      <c r="D354" s="62"/>
      <c r="E354" s="582"/>
    </row>
    <row r="355" spans="4:5">
      <c r="D355" s="62"/>
      <c r="E355" s="582"/>
    </row>
    <row r="356" spans="4:5">
      <c r="D356" s="62"/>
      <c r="E356" s="582"/>
    </row>
    <row r="357" spans="4:5">
      <c r="D357" s="62"/>
      <c r="E357" s="582"/>
    </row>
    <row r="358" spans="4:5">
      <c r="D358" s="62"/>
      <c r="E358" s="582"/>
    </row>
    <row r="359" spans="4:5">
      <c r="D359" s="62"/>
      <c r="E359" s="582"/>
    </row>
    <row r="360" spans="4:5">
      <c r="D360" s="62"/>
      <c r="E360" s="582"/>
    </row>
    <row r="361" spans="4:5">
      <c r="D361" s="62"/>
      <c r="E361" s="582"/>
    </row>
    <row r="362" spans="4:5">
      <c r="D362" s="62"/>
      <c r="E362" s="582"/>
    </row>
  </sheetData>
  <sheetProtection algorithmName="SHA-512" hashValue="yrszgwPV2bw1vDQHJVmjA3cp04CcS+Pz+QZG/+5bMlyQiokiVyAFaMPScNzS9y11b/Vm6OVa0TvoPi4NqIk1iQ==" saltValue="Sm1aaS7T6ZF9q7o5QWyrNA=="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G117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G103:G109</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95" t="s">
        <v>590</v>
      </c>
      <c r="C1" s="63"/>
      <c r="E1" s="96"/>
      <c r="F1" s="96" t="s">
        <v>2501</v>
      </c>
      <c r="H1" s="96"/>
      <c r="I1" s="438" t="s">
        <v>2180</v>
      </c>
      <c r="J1" s="651" t="str">
        <f>'02入力票（その２）'!I166</f>
        <v/>
      </c>
      <c r="K1" s="652"/>
      <c r="L1" s="96"/>
      <c r="M1" s="96"/>
      <c r="N1" s="96"/>
      <c r="O1" s="96"/>
      <c r="P1" s="96"/>
      <c r="Q1" s="97"/>
      <c r="R1" s="98" t="str">
        <f>G94</f>
        <v/>
      </c>
    </row>
    <row r="2" spans="2:18" s="2" customFormat="1" ht="27.75" customHeight="1" thickBot="1">
      <c r="B2" s="932" t="s">
        <v>591</v>
      </c>
      <c r="C2" s="897"/>
      <c r="D2" s="933"/>
      <c r="E2" s="804"/>
      <c r="F2" s="804"/>
      <c r="G2" s="804"/>
      <c r="H2" s="804"/>
      <c r="I2" s="896" t="s">
        <v>592</v>
      </c>
      <c r="J2" s="897"/>
      <c r="K2" s="897"/>
      <c r="L2" s="898"/>
      <c r="M2" s="899"/>
      <c r="N2" s="899"/>
      <c r="O2" s="900"/>
      <c r="P2" s="901" t="s">
        <v>593</v>
      </c>
      <c r="Q2" s="902"/>
      <c r="R2" s="903"/>
    </row>
    <row r="3" spans="2:18" s="2" customFormat="1" ht="40.5" customHeight="1">
      <c r="B3" s="904" t="s">
        <v>594</v>
      </c>
      <c r="C3" s="905"/>
      <c r="D3" s="885">
        <v>14001</v>
      </c>
      <c r="E3" s="885"/>
      <c r="F3" s="885">
        <v>14002</v>
      </c>
      <c r="G3" s="885"/>
      <c r="H3" s="99">
        <v>9000</v>
      </c>
      <c r="I3" s="99">
        <v>9001</v>
      </c>
      <c r="J3" s="99">
        <v>9002</v>
      </c>
      <c r="K3" s="99">
        <v>9003</v>
      </c>
      <c r="L3" s="100">
        <v>9004</v>
      </c>
      <c r="M3" s="101"/>
      <c r="N3" s="102"/>
      <c r="O3" s="103"/>
      <c r="P3" s="908"/>
      <c r="Q3" s="909"/>
      <c r="R3" s="910"/>
    </row>
    <row r="4" spans="2:18" ht="14.25" customHeight="1" thickBot="1">
      <c r="B4" s="906"/>
      <c r="C4" s="907"/>
      <c r="D4" s="914" t="str">
        <f>'02入力票（その２）'!I58</f>
        <v>　</v>
      </c>
      <c r="E4" s="914"/>
      <c r="F4" s="915" t="str">
        <f>'02入力票（その２）'!I59</f>
        <v>　</v>
      </c>
      <c r="G4" s="915"/>
      <c r="H4" s="104" t="str">
        <f>'02入力票（その２）'!I60</f>
        <v>　</v>
      </c>
      <c r="I4" s="104" t="str">
        <f>'02入力票（その２）'!I61</f>
        <v>　</v>
      </c>
      <c r="J4" s="104" t="str">
        <f>'02入力票（その２）'!I62</f>
        <v>　</v>
      </c>
      <c r="K4" s="104" t="str">
        <f>'02入力票（その２）'!I63</f>
        <v>　</v>
      </c>
      <c r="L4" s="105" t="str">
        <f>'02入力票（その２）'!I64</f>
        <v>　</v>
      </c>
      <c r="M4" s="106"/>
      <c r="N4" s="107"/>
      <c r="O4" s="108"/>
      <c r="P4" s="908"/>
      <c r="Q4" s="909"/>
      <c r="R4" s="910"/>
    </row>
    <row r="5" spans="2:18" ht="13.5" customHeight="1">
      <c r="B5" s="916" t="s">
        <v>161</v>
      </c>
      <c r="C5" s="917"/>
      <c r="D5" s="922" t="s">
        <v>595</v>
      </c>
      <c r="E5" s="923"/>
      <c r="F5" s="923"/>
      <c r="G5" s="109" t="s">
        <v>164</v>
      </c>
      <c r="H5" s="110" t="s">
        <v>168</v>
      </c>
      <c r="I5" s="111" t="s">
        <v>171</v>
      </c>
      <c r="J5" s="110" t="s">
        <v>174</v>
      </c>
      <c r="K5" s="110" t="s">
        <v>177</v>
      </c>
      <c r="L5" s="363" t="s">
        <v>565</v>
      </c>
      <c r="M5" s="99" t="s">
        <v>2186</v>
      </c>
      <c r="N5" s="99" t="s">
        <v>2185</v>
      </c>
      <c r="O5" s="112" t="s">
        <v>189</v>
      </c>
      <c r="P5" s="908"/>
      <c r="Q5" s="909"/>
      <c r="R5" s="910"/>
    </row>
    <row r="6" spans="2:18" ht="13.5" customHeight="1">
      <c r="B6" s="918"/>
      <c r="C6" s="919"/>
      <c r="D6" s="924" t="s">
        <v>2511</v>
      </c>
      <c r="E6" s="925"/>
      <c r="F6" s="925"/>
      <c r="G6" s="359" t="str">
        <f>'02入力票（その２）'!I65</f>
        <v>　</v>
      </c>
      <c r="H6" s="359" t="str">
        <f>'02入力票（その２）'!$I67</f>
        <v>　</v>
      </c>
      <c r="I6" s="359" t="str">
        <f>'02入力票（その２）'!$I69</f>
        <v>　</v>
      </c>
      <c r="J6" s="359" t="str">
        <f>'02入力票（その２）'!$I71</f>
        <v>　</v>
      </c>
      <c r="K6" s="359" t="str">
        <f>'02入力票（その２）'!$I73</f>
        <v>　</v>
      </c>
      <c r="L6" s="359" t="str">
        <f>'02入力票（その２）'!$I75</f>
        <v>　</v>
      </c>
      <c r="M6" s="359" t="str">
        <f>'02入力票（その２）'!$I77</f>
        <v>　</v>
      </c>
      <c r="N6" s="359" t="str">
        <f>'02入力票（その２）'!$I79</f>
        <v>　</v>
      </c>
      <c r="O6" s="360" t="str">
        <f>'02入力票（その２）'!$I81</f>
        <v>　</v>
      </c>
      <c r="P6" s="908"/>
      <c r="Q6" s="909"/>
      <c r="R6" s="910"/>
    </row>
    <row r="7" spans="2:18" ht="14.25" thickBot="1">
      <c r="B7" s="920"/>
      <c r="C7" s="921"/>
      <c r="D7" s="926" t="s">
        <v>166</v>
      </c>
      <c r="E7" s="927"/>
      <c r="F7" s="927"/>
      <c r="G7" s="361" t="str">
        <f>'02入力票（その２）'!I66</f>
        <v>－</v>
      </c>
      <c r="H7" s="361" t="str">
        <f>'02入力票（その２）'!$I68</f>
        <v>－</v>
      </c>
      <c r="I7" s="361" t="str">
        <f>'02入力票（その２）'!$I70</f>
        <v>－</v>
      </c>
      <c r="J7" s="361" t="str">
        <f>'02入力票（その２）'!$I72</f>
        <v>－</v>
      </c>
      <c r="K7" s="361" t="str">
        <f>'02入力票（その２）'!$I74</f>
        <v>－</v>
      </c>
      <c r="L7" s="361" t="str">
        <f>'02入力票（その２）'!$I76</f>
        <v>－</v>
      </c>
      <c r="M7" s="361" t="str">
        <f>'02入力票（その２）'!$I78</f>
        <v>－</v>
      </c>
      <c r="N7" s="361" t="str">
        <f>'02入力票（その２）'!$I80</f>
        <v>－</v>
      </c>
      <c r="O7" s="362" t="str">
        <f>'02入力票（その２）'!$I82</f>
        <v>－</v>
      </c>
      <c r="P7" s="908"/>
      <c r="Q7" s="909"/>
      <c r="R7" s="910"/>
    </row>
    <row r="8" spans="2:18">
      <c r="B8" s="928" t="s">
        <v>597</v>
      </c>
      <c r="C8" s="929"/>
      <c r="D8" s="769" t="s">
        <v>598</v>
      </c>
      <c r="E8" s="769"/>
      <c r="F8" s="769"/>
      <c r="G8" s="769" t="str">
        <f>'02入力票（その２）'!I83</f>
        <v>　</v>
      </c>
      <c r="H8" s="769" t="s">
        <v>195</v>
      </c>
      <c r="I8" s="769"/>
      <c r="J8" s="769"/>
      <c r="K8" s="769" t="str">
        <f>'02入力票（その２）'!I84</f>
        <v>　</v>
      </c>
      <c r="L8" s="882"/>
      <c r="M8" s="113"/>
      <c r="N8" s="63"/>
      <c r="O8" s="114"/>
      <c r="P8" s="908"/>
      <c r="Q8" s="909"/>
      <c r="R8" s="910"/>
    </row>
    <row r="9" spans="2:18" ht="14.25" thickBot="1">
      <c r="B9" s="930"/>
      <c r="C9" s="931"/>
      <c r="D9" s="881"/>
      <c r="E9" s="881"/>
      <c r="F9" s="881"/>
      <c r="G9" s="881"/>
      <c r="H9" s="881"/>
      <c r="I9" s="881"/>
      <c r="J9" s="881"/>
      <c r="K9" s="881"/>
      <c r="L9" s="883"/>
      <c r="M9" s="106"/>
      <c r="N9" s="107"/>
      <c r="O9" s="115"/>
      <c r="P9" s="908"/>
      <c r="Q9" s="909"/>
      <c r="R9" s="910"/>
    </row>
    <row r="10" spans="2:18">
      <c r="B10" s="884" t="s">
        <v>599</v>
      </c>
      <c r="C10" s="818"/>
      <c r="D10" s="885" t="s">
        <v>600</v>
      </c>
      <c r="E10" s="885"/>
      <c r="F10" s="886" t="s">
        <v>2430</v>
      </c>
      <c r="G10" s="886"/>
      <c r="H10" s="885" t="s">
        <v>601</v>
      </c>
      <c r="I10" s="885"/>
      <c r="J10" s="885" t="s">
        <v>602</v>
      </c>
      <c r="K10" s="885"/>
      <c r="L10" s="99" t="s">
        <v>603</v>
      </c>
      <c r="M10" s="875" t="s">
        <v>604</v>
      </c>
      <c r="N10" s="876"/>
      <c r="O10" s="876"/>
      <c r="P10" s="908"/>
      <c r="Q10" s="909"/>
      <c r="R10" s="910"/>
    </row>
    <row r="11" spans="2:18">
      <c r="B11" s="814"/>
      <c r="C11" s="755"/>
      <c r="D11" s="877">
        <v>1</v>
      </c>
      <c r="E11" s="877"/>
      <c r="F11" s="662" t="str">
        <f>'02入力票（その２）'!I86</f>
        <v>　</v>
      </c>
      <c r="G11" s="662"/>
      <c r="H11" s="877" t="str">
        <f>'02入力票（その２）'!I98</f>
        <v>　</v>
      </c>
      <c r="I11" s="877"/>
      <c r="J11" s="877" t="str">
        <f>'02入力票（その２）'!I87</f>
        <v>　</v>
      </c>
      <c r="K11" s="877"/>
      <c r="L11" s="116" t="str">
        <f>'02入力票（その２）'!I88</f>
        <v/>
      </c>
      <c r="M11" s="878" t="str">
        <f>'02入力票（その２）'!I89</f>
        <v/>
      </c>
      <c r="N11" s="879"/>
      <c r="O11" s="880"/>
      <c r="P11" s="908"/>
      <c r="Q11" s="909"/>
      <c r="R11" s="910"/>
    </row>
    <row r="12" spans="2:18">
      <c r="B12" s="814"/>
      <c r="C12" s="755"/>
      <c r="D12" s="877">
        <v>2</v>
      </c>
      <c r="E12" s="877"/>
      <c r="F12" s="730" t="str">
        <f>'02入力票（その２）'!I90</f>
        <v>　</v>
      </c>
      <c r="G12" s="732"/>
      <c r="H12" s="877" t="str">
        <f>'02入力票（その２）'!I98</f>
        <v>　</v>
      </c>
      <c r="I12" s="877"/>
      <c r="J12" s="877" t="str">
        <f>'02入力票（その２）'!I91</f>
        <v>　</v>
      </c>
      <c r="K12" s="877"/>
      <c r="L12" s="116" t="str">
        <f>'02入力票（その２）'!I92</f>
        <v/>
      </c>
      <c r="M12" s="867" t="str">
        <f>'02入力票（その２）'!I93</f>
        <v/>
      </c>
      <c r="N12" s="868"/>
      <c r="O12" s="869"/>
      <c r="P12" s="908"/>
      <c r="Q12" s="909"/>
      <c r="R12" s="910"/>
    </row>
    <row r="13" spans="2:18" ht="14.25" thickBot="1">
      <c r="B13" s="829"/>
      <c r="C13" s="823"/>
      <c r="D13" s="870">
        <v>3</v>
      </c>
      <c r="E13" s="870"/>
      <c r="F13" s="871" t="str">
        <f>'02入力票（その２）'!I94</f>
        <v>　</v>
      </c>
      <c r="G13" s="871"/>
      <c r="H13" s="870" t="str">
        <f>'02入力票（その２）'!I98</f>
        <v>　</v>
      </c>
      <c r="I13" s="870"/>
      <c r="J13" s="870" t="str">
        <f>'02入力票（その２）'!I95</f>
        <v>　</v>
      </c>
      <c r="K13" s="870"/>
      <c r="L13" s="117" t="str">
        <f>'02入力票（その２）'!I96</f>
        <v/>
      </c>
      <c r="M13" s="872" t="str">
        <f>'02入力票（その２）'!I97</f>
        <v/>
      </c>
      <c r="N13" s="873"/>
      <c r="O13" s="874"/>
      <c r="P13" s="911"/>
      <c r="Q13" s="912"/>
      <c r="R13" s="913"/>
    </row>
    <row r="14" spans="2:18" ht="14.25" thickBot="1">
      <c r="B14" s="63"/>
      <c r="C14" s="63"/>
      <c r="D14" s="63"/>
      <c r="E14" s="63"/>
      <c r="F14" s="63"/>
      <c r="G14" s="63"/>
      <c r="H14" s="63"/>
      <c r="I14" s="63"/>
      <c r="J14" s="63"/>
      <c r="K14" s="63"/>
      <c r="L14" s="63"/>
      <c r="M14" s="63"/>
      <c r="N14" s="63"/>
      <c r="O14" s="63"/>
      <c r="P14" s="63"/>
      <c r="Q14" s="63"/>
      <c r="R14" s="63"/>
    </row>
    <row r="15" spans="2:18" ht="27.75" customHeight="1">
      <c r="B15" s="118"/>
      <c r="C15" s="119"/>
      <c r="D15" s="119"/>
      <c r="E15" s="119"/>
      <c r="F15" s="119" t="s">
        <v>786</v>
      </c>
      <c r="G15" s="119"/>
      <c r="H15" s="119"/>
      <c r="I15" s="119"/>
      <c r="J15" s="120"/>
      <c r="K15" s="121"/>
      <c r="L15" s="122"/>
      <c r="M15" s="122"/>
      <c r="N15" s="122" t="s">
        <v>787</v>
      </c>
      <c r="O15" s="122"/>
      <c r="P15" s="848" t="s">
        <v>605</v>
      </c>
      <c r="Q15" s="849"/>
      <c r="R15" s="850"/>
    </row>
    <row r="16" spans="2:18">
      <c r="B16" s="851" t="s">
        <v>788</v>
      </c>
      <c r="C16" s="852"/>
      <c r="D16" s="853" t="str">
        <f>'02入力票（その２）'!I22</f>
        <v/>
      </c>
      <c r="E16" s="853"/>
      <c r="F16" s="853"/>
      <c r="G16" s="853"/>
      <c r="H16" s="853"/>
      <c r="I16" s="853"/>
      <c r="J16" s="854"/>
      <c r="K16" s="855" t="s">
        <v>788</v>
      </c>
      <c r="L16" s="852"/>
      <c r="M16" s="856" t="str">
        <f>'02入力票（その２）'!I42</f>
        <v/>
      </c>
      <c r="N16" s="856"/>
      <c r="O16" s="856"/>
      <c r="P16" s="856"/>
      <c r="Q16" s="856"/>
      <c r="R16" s="857"/>
    </row>
    <row r="17" spans="2:18">
      <c r="B17" s="858" t="s">
        <v>606</v>
      </c>
      <c r="C17" s="771"/>
      <c r="D17" s="859" t="str">
        <f>'02入力票（その２）'!I21</f>
        <v/>
      </c>
      <c r="E17" s="860"/>
      <c r="F17" s="860"/>
      <c r="G17" s="860"/>
      <c r="H17" s="860"/>
      <c r="I17" s="860"/>
      <c r="J17" s="861"/>
      <c r="K17" s="863" t="s">
        <v>606</v>
      </c>
      <c r="L17" s="771"/>
      <c r="M17" s="864" t="str">
        <f>'02入力票（その２）'!I41</f>
        <v/>
      </c>
      <c r="N17" s="864"/>
      <c r="O17" s="864"/>
      <c r="P17" s="864"/>
      <c r="Q17" s="864"/>
      <c r="R17" s="865"/>
    </row>
    <row r="18" spans="2:18">
      <c r="B18" s="814"/>
      <c r="C18" s="755"/>
      <c r="D18" s="703"/>
      <c r="E18" s="710"/>
      <c r="F18" s="710"/>
      <c r="G18" s="710"/>
      <c r="H18" s="710"/>
      <c r="I18" s="710"/>
      <c r="J18" s="862"/>
      <c r="K18" s="821"/>
      <c r="L18" s="755"/>
      <c r="M18" s="682"/>
      <c r="N18" s="682"/>
      <c r="O18" s="682"/>
      <c r="P18" s="682"/>
      <c r="Q18" s="682"/>
      <c r="R18" s="866"/>
    </row>
    <row r="19" spans="2:18">
      <c r="B19" s="814" t="s">
        <v>607</v>
      </c>
      <c r="C19" s="755"/>
      <c r="D19" s="739" t="s">
        <v>608</v>
      </c>
      <c r="E19" s="740"/>
      <c r="F19" s="683" t="str">
        <f>'02入力票（その２）'!I23</f>
        <v/>
      </c>
      <c r="G19" s="683"/>
      <c r="H19" s="123" t="s">
        <v>788</v>
      </c>
      <c r="I19" s="847" t="str">
        <f>'02入力票（その２）'!I25</f>
        <v/>
      </c>
      <c r="J19" s="838"/>
      <c r="K19" s="821" t="s">
        <v>607</v>
      </c>
      <c r="L19" s="755"/>
      <c r="M19" s="806" t="s">
        <v>608</v>
      </c>
      <c r="N19" s="739" t="str">
        <f>'02入力票（その２）'!I43</f>
        <v/>
      </c>
      <c r="O19" s="740"/>
      <c r="P19" s="124" t="s">
        <v>788</v>
      </c>
      <c r="Q19" s="838" t="str">
        <f>'02入力票（その２）'!I45</f>
        <v/>
      </c>
      <c r="R19" s="839"/>
    </row>
    <row r="20" spans="2:18" ht="26.25" customHeight="1">
      <c r="B20" s="814"/>
      <c r="C20" s="755"/>
      <c r="D20" s="836"/>
      <c r="E20" s="837"/>
      <c r="F20" s="683"/>
      <c r="G20" s="683"/>
      <c r="H20" s="125" t="s">
        <v>75</v>
      </c>
      <c r="I20" s="840" t="str">
        <f>'02入力票（その２）'!I24</f>
        <v/>
      </c>
      <c r="J20" s="841"/>
      <c r="K20" s="821"/>
      <c r="L20" s="755"/>
      <c r="M20" s="771"/>
      <c r="N20" s="836"/>
      <c r="O20" s="837"/>
      <c r="P20" s="126" t="s">
        <v>75</v>
      </c>
      <c r="Q20" s="842" t="str">
        <f>'02入力票（その２）'!I44</f>
        <v/>
      </c>
      <c r="R20" s="843"/>
    </row>
    <row r="21" spans="2:18">
      <c r="B21" s="814" t="s">
        <v>609</v>
      </c>
      <c r="C21" s="755"/>
      <c r="D21" s="683" t="s">
        <v>96</v>
      </c>
      <c r="E21" s="683"/>
      <c r="F21" s="844" t="str">
        <f>'02入力票（その２）'!I12</f>
        <v/>
      </c>
      <c r="G21" s="844"/>
      <c r="H21" s="739"/>
      <c r="I21" s="845"/>
      <c r="J21" s="845"/>
      <c r="K21" s="821" t="s">
        <v>609</v>
      </c>
      <c r="L21" s="755"/>
      <c r="M21" s="127" t="s">
        <v>96</v>
      </c>
      <c r="N21" s="846" t="str">
        <f>'02入力票（その２）'!I31</f>
        <v/>
      </c>
      <c r="O21" s="846"/>
      <c r="P21" s="834"/>
      <c r="Q21" s="834"/>
      <c r="R21" s="835"/>
    </row>
    <row r="22" spans="2:18" ht="15" customHeight="1">
      <c r="B22" s="814"/>
      <c r="C22" s="755"/>
      <c r="D22" s="128" t="str">
        <f>CONCATENATE('02入力票（その２）'!I14,'02入力票（その２）'!I16,'02入力票（その２）'!I18)</f>
        <v>※　選択してください。</v>
      </c>
      <c r="E22" s="62"/>
      <c r="F22" s="62"/>
      <c r="G22" s="62"/>
      <c r="H22" s="62"/>
      <c r="I22" s="62"/>
      <c r="J22" s="129"/>
      <c r="K22" s="821"/>
      <c r="L22" s="755"/>
      <c r="M22" s="128" t="str">
        <f>CONCATENATE('02入力票（その２）'!I33,'02入力票（その２）'!I35,'02入力票（その２）'!I37)</f>
        <v>※　選択してください。</v>
      </c>
      <c r="N22" s="62"/>
      <c r="O22" s="62"/>
      <c r="P22" s="62"/>
      <c r="Q22" s="62"/>
      <c r="R22" s="130"/>
    </row>
    <row r="23" spans="2:18" ht="15" customHeight="1">
      <c r="B23" s="814"/>
      <c r="C23" s="755"/>
      <c r="D23" s="131" t="str">
        <f>'02入力票（その２）'!I20</f>
        <v/>
      </c>
      <c r="E23" s="132"/>
      <c r="F23" s="132"/>
      <c r="G23" s="132"/>
      <c r="H23" s="132"/>
      <c r="I23" s="132"/>
      <c r="J23" s="133"/>
      <c r="K23" s="821"/>
      <c r="L23" s="755"/>
      <c r="M23" s="131" t="str">
        <f>'02入力票（その２）'!I39</f>
        <v/>
      </c>
      <c r="N23" s="132"/>
      <c r="O23" s="132"/>
      <c r="P23" s="132"/>
      <c r="Q23" s="132"/>
      <c r="R23" s="134"/>
    </row>
    <row r="24" spans="2:18" ht="15" customHeight="1">
      <c r="B24" s="814" t="s">
        <v>610</v>
      </c>
      <c r="C24" s="755"/>
      <c r="D24" s="688"/>
      <c r="E24" s="826"/>
      <c r="F24" s="826"/>
      <c r="G24" s="826"/>
      <c r="H24" s="826"/>
      <c r="I24" s="826"/>
      <c r="J24" s="827"/>
      <c r="K24" s="821" t="s">
        <v>610</v>
      </c>
      <c r="L24" s="755"/>
      <c r="M24" s="683"/>
      <c r="N24" s="683"/>
      <c r="O24" s="683"/>
      <c r="P24" s="683"/>
      <c r="Q24" s="683"/>
      <c r="R24" s="828"/>
    </row>
    <row r="25" spans="2:18" ht="15" customHeight="1">
      <c r="B25" s="814" t="s">
        <v>611</v>
      </c>
      <c r="C25" s="755"/>
      <c r="D25" s="688" t="str">
        <f>'02入力票（その２）'!I26</f>
        <v/>
      </c>
      <c r="E25" s="826"/>
      <c r="F25" s="826"/>
      <c r="G25" s="826"/>
      <c r="H25" s="826"/>
      <c r="I25" s="826"/>
      <c r="J25" s="827"/>
      <c r="K25" s="821" t="s">
        <v>611</v>
      </c>
      <c r="L25" s="755"/>
      <c r="M25" s="683" t="str">
        <f>'02入力票（その２）'!I46</f>
        <v/>
      </c>
      <c r="N25" s="683"/>
      <c r="O25" s="683"/>
      <c r="P25" s="683"/>
      <c r="Q25" s="683"/>
      <c r="R25" s="828"/>
    </row>
    <row r="26" spans="2:18" ht="15" customHeight="1">
      <c r="B26" s="814" t="s">
        <v>83</v>
      </c>
      <c r="C26" s="755"/>
      <c r="D26" s="688" t="str">
        <f>'02入力票（その２）'!I27</f>
        <v/>
      </c>
      <c r="E26" s="826"/>
      <c r="F26" s="826"/>
      <c r="G26" s="826"/>
      <c r="H26" s="826"/>
      <c r="I26" s="826"/>
      <c r="J26" s="827"/>
      <c r="K26" s="821" t="s">
        <v>83</v>
      </c>
      <c r="L26" s="755"/>
      <c r="M26" s="683" t="str">
        <f>'02入力票（その２）'!I47</f>
        <v/>
      </c>
      <c r="N26" s="683"/>
      <c r="O26" s="683"/>
      <c r="P26" s="683"/>
      <c r="Q26" s="683"/>
      <c r="R26" s="828"/>
    </row>
    <row r="27" spans="2:18" ht="15" customHeight="1" thickBot="1">
      <c r="B27" s="829" t="s">
        <v>789</v>
      </c>
      <c r="C27" s="823"/>
      <c r="D27" s="810" t="str">
        <f>'02入力票（その２）'!I30</f>
        <v/>
      </c>
      <c r="E27" s="830"/>
      <c r="F27" s="830"/>
      <c r="G27" s="830"/>
      <c r="H27" s="830"/>
      <c r="I27" s="830"/>
      <c r="J27" s="831"/>
      <c r="K27" s="822" t="s">
        <v>789</v>
      </c>
      <c r="L27" s="823"/>
      <c r="M27" s="832" t="str">
        <f>'02入力票（その２）'!I49</f>
        <v/>
      </c>
      <c r="N27" s="832"/>
      <c r="O27" s="832"/>
      <c r="P27" s="832"/>
      <c r="Q27" s="832"/>
      <c r="R27" s="833"/>
    </row>
    <row r="28" spans="2:18" ht="15" customHeight="1">
      <c r="B28" s="817" t="s">
        <v>228</v>
      </c>
      <c r="C28" s="818"/>
      <c r="D28" s="819" t="str">
        <f>'02入力票（その２）'!I98</f>
        <v>　</v>
      </c>
      <c r="E28" s="819"/>
      <c r="F28" s="819"/>
      <c r="G28" s="818" t="s">
        <v>612</v>
      </c>
      <c r="H28" s="818"/>
      <c r="I28" s="819" t="str">
        <f>'02入力票（その２）'!I99</f>
        <v/>
      </c>
      <c r="J28" s="812"/>
      <c r="K28" s="820" t="s">
        <v>613</v>
      </c>
      <c r="L28" s="818"/>
      <c r="M28" s="818" t="s">
        <v>614</v>
      </c>
      <c r="N28" s="818"/>
      <c r="O28" s="812" t="str">
        <f>'02入力票（その２）'!I106</f>
        <v/>
      </c>
      <c r="P28" s="813"/>
      <c r="Q28" s="813"/>
      <c r="R28" s="136" t="s">
        <v>89</v>
      </c>
    </row>
    <row r="29" spans="2:18" ht="15" customHeight="1">
      <c r="B29" s="814" t="s">
        <v>233</v>
      </c>
      <c r="C29" s="755"/>
      <c r="D29" s="815" t="str">
        <f>'02入力票（その２）'!I100</f>
        <v/>
      </c>
      <c r="E29" s="815"/>
      <c r="F29" s="815"/>
      <c r="G29" s="755" t="s">
        <v>615</v>
      </c>
      <c r="H29" s="755"/>
      <c r="I29" s="815" t="str">
        <f>'02入力票（その２）'!I101</f>
        <v/>
      </c>
      <c r="J29" s="816"/>
      <c r="K29" s="821"/>
      <c r="L29" s="755"/>
      <c r="M29" s="755" t="s">
        <v>616</v>
      </c>
      <c r="N29" s="755"/>
      <c r="O29" s="688" t="str">
        <f>'02入力票（その２）'!I107</f>
        <v/>
      </c>
      <c r="P29" s="689"/>
      <c r="Q29" s="689"/>
      <c r="R29" s="137" t="s">
        <v>89</v>
      </c>
    </row>
    <row r="30" spans="2:18" ht="15" customHeight="1">
      <c r="B30" s="814" t="s">
        <v>617</v>
      </c>
      <c r="C30" s="755"/>
      <c r="D30" s="683" t="str">
        <f>'02入力票（その２）'!I102</f>
        <v>　</v>
      </c>
      <c r="E30" s="683"/>
      <c r="F30" s="683"/>
      <c r="G30" s="755" t="s">
        <v>85</v>
      </c>
      <c r="H30" s="755"/>
      <c r="I30" s="138" t="str">
        <f>'02入力票（その２）'!I103</f>
        <v/>
      </c>
      <c r="J30" s="139" t="s">
        <v>87</v>
      </c>
      <c r="K30" s="821"/>
      <c r="L30" s="755"/>
      <c r="M30" s="824" t="s">
        <v>618</v>
      </c>
      <c r="N30" s="825"/>
      <c r="O30" s="688" t="str">
        <f>'02入力票（その２）'!I108</f>
        <v/>
      </c>
      <c r="P30" s="689"/>
      <c r="Q30" s="689"/>
      <c r="R30" s="137" t="s">
        <v>89</v>
      </c>
    </row>
    <row r="31" spans="2:18" ht="15" customHeight="1" thickBot="1">
      <c r="B31" s="805" t="s">
        <v>289</v>
      </c>
      <c r="C31" s="806"/>
      <c r="D31" s="807" t="str">
        <f>'02入力票（その２）'!I104</f>
        <v/>
      </c>
      <c r="E31" s="808"/>
      <c r="F31" s="140" t="s">
        <v>209</v>
      </c>
      <c r="G31" s="806" t="s">
        <v>246</v>
      </c>
      <c r="H31" s="806"/>
      <c r="I31" s="141" t="str">
        <f>'02入力票（その２）'!I105</f>
        <v/>
      </c>
      <c r="J31" s="142" t="s">
        <v>209</v>
      </c>
      <c r="K31" s="822"/>
      <c r="L31" s="823"/>
      <c r="M31" s="809" t="s">
        <v>619</v>
      </c>
      <c r="N31" s="809"/>
      <c r="O31" s="810" t="str">
        <f>'02入力票（その２）'!I109</f>
        <v/>
      </c>
      <c r="P31" s="811"/>
      <c r="Q31" s="811"/>
      <c r="R31" s="143" t="s">
        <v>89</v>
      </c>
    </row>
    <row r="32" spans="2:18" ht="16.5" customHeight="1" thickBot="1">
      <c r="B32" s="144" t="s">
        <v>620</v>
      </c>
      <c r="C32" s="144"/>
      <c r="D32" s="144"/>
      <c r="E32" s="144"/>
      <c r="F32" s="144"/>
      <c r="G32" s="144"/>
      <c r="H32" s="144"/>
      <c r="I32" s="144"/>
      <c r="J32" s="144"/>
      <c r="K32" s="144"/>
      <c r="L32" s="144"/>
      <c r="M32" s="144"/>
      <c r="N32" s="144"/>
      <c r="O32" s="144"/>
      <c r="P32" s="144"/>
      <c r="Q32" s="144"/>
      <c r="R32" s="144"/>
    </row>
    <row r="33" spans="2:20" ht="20.25" customHeight="1" thickBot="1">
      <c r="B33" s="795" t="s">
        <v>2460</v>
      </c>
      <c r="C33" s="796"/>
      <c r="D33" s="797"/>
      <c r="E33" s="145" t="s">
        <v>621</v>
      </c>
      <c r="F33" s="774" t="str">
        <f>'02入力票（その２）'!I52</f>
        <v/>
      </c>
      <c r="G33" s="790"/>
      <c r="H33" s="146" t="s">
        <v>622</v>
      </c>
      <c r="I33" s="774" t="str">
        <f>'02入力票（その２）'!I53</f>
        <v/>
      </c>
      <c r="J33" s="790"/>
      <c r="K33" s="801" t="s">
        <v>611</v>
      </c>
      <c r="L33" s="801"/>
      <c r="M33" s="802" t="str">
        <f>'02入力票（その２）'!I55</f>
        <v/>
      </c>
      <c r="N33" s="803"/>
      <c r="O33" s="804" t="s">
        <v>623</v>
      </c>
      <c r="P33" s="804"/>
      <c r="Q33" s="774" t="str">
        <f>'02入力票（その２）'!I56</f>
        <v/>
      </c>
      <c r="R33" s="775"/>
    </row>
    <row r="34" spans="2:20" ht="20.25" customHeight="1" thickBot="1">
      <c r="B34" s="798"/>
      <c r="C34" s="799"/>
      <c r="D34" s="800"/>
      <c r="E34" s="776" t="s">
        <v>790</v>
      </c>
      <c r="F34" s="777"/>
      <c r="G34" s="777"/>
      <c r="H34" s="777" t="str">
        <f>'02入力票（その２）'!I57</f>
        <v/>
      </c>
      <c r="I34" s="777"/>
      <c r="J34" s="777"/>
      <c r="K34" s="777"/>
      <c r="L34" s="778"/>
      <c r="M34" s="63"/>
      <c r="N34" s="63"/>
      <c r="P34" s="63"/>
      <c r="Q34" s="102"/>
      <c r="R34" s="147"/>
    </row>
    <row r="35" spans="2:20" ht="19.5" customHeight="1">
      <c r="B35" s="148" t="s">
        <v>590</v>
      </c>
      <c r="C35" s="63"/>
      <c r="D35" s="63"/>
      <c r="E35" s="63"/>
      <c r="F35" s="63"/>
      <c r="G35" s="63"/>
      <c r="H35" s="63"/>
      <c r="I35" s="63"/>
      <c r="J35" s="63"/>
      <c r="K35" s="63"/>
      <c r="L35" s="63"/>
      <c r="M35" s="63"/>
      <c r="N35" s="63"/>
      <c r="O35" s="63"/>
      <c r="P35" s="63"/>
      <c r="Q35" s="63"/>
      <c r="R35" s="63"/>
    </row>
    <row r="36" spans="2:20" ht="14.25" customHeight="1">
      <c r="B36" s="63" t="s">
        <v>624</v>
      </c>
      <c r="D36" s="63"/>
      <c r="E36" s="63"/>
      <c r="F36" s="63"/>
      <c r="G36" s="63"/>
      <c r="H36" s="63"/>
      <c r="I36" s="63"/>
      <c r="J36" s="63"/>
      <c r="K36" s="63"/>
      <c r="L36" s="63"/>
      <c r="M36" s="63"/>
      <c r="N36" s="63"/>
      <c r="O36" s="63"/>
      <c r="P36" s="63"/>
      <c r="Q36" s="63"/>
      <c r="R36" s="63"/>
    </row>
    <row r="37" spans="2:20" ht="14.25" customHeight="1" thickBot="1">
      <c r="B37" s="63" t="s">
        <v>625</v>
      </c>
      <c r="D37" s="63"/>
      <c r="E37" s="63"/>
      <c r="F37" s="63"/>
      <c r="G37" s="63"/>
      <c r="H37" s="63"/>
      <c r="I37" s="63"/>
      <c r="J37" s="63"/>
      <c r="K37" s="63"/>
      <c r="L37" s="63"/>
      <c r="M37" s="63"/>
      <c r="N37" s="63"/>
      <c r="O37" s="63"/>
      <c r="Q37" s="107"/>
      <c r="R37" s="149" t="str">
        <f>G94</f>
        <v/>
      </c>
    </row>
    <row r="38" spans="2:20" ht="28.5" customHeight="1">
      <c r="B38" s="779" t="s">
        <v>626</v>
      </c>
      <c r="C38" s="781" t="s">
        <v>627</v>
      </c>
      <c r="D38" s="782"/>
      <c r="E38" s="783" t="s">
        <v>628</v>
      </c>
      <c r="F38" s="784"/>
      <c r="G38" s="784"/>
      <c r="H38" s="785"/>
      <c r="I38" s="150" t="s">
        <v>629</v>
      </c>
      <c r="J38" s="789" t="s">
        <v>630</v>
      </c>
      <c r="K38" s="790"/>
      <c r="L38" s="783" t="s">
        <v>631</v>
      </c>
      <c r="M38" s="784"/>
      <c r="N38" s="785"/>
      <c r="O38" s="791" t="s">
        <v>632</v>
      </c>
      <c r="P38" s="783" t="s">
        <v>633</v>
      </c>
      <c r="Q38" s="784"/>
      <c r="R38" s="793"/>
      <c r="S38" s="151" t="str">
        <f>CONCATENATE(T40,T42,T43,T44,T45,T47,T48,T49,T50,T51,T52,T54,T55,T56,T57,T58,T59,T60,T61,T62,T63,T64,T65,T66,T67,T68,T69,T70,T71,T72)</f>
        <v>－－－－－－－－－－－－－－－－－－－－－－－－－－－－－－</v>
      </c>
    </row>
    <row r="39" spans="2:20" ht="19.5" customHeight="1" thickBot="1">
      <c r="B39" s="780"/>
      <c r="C39" s="542" t="s">
        <v>634</v>
      </c>
      <c r="D39" s="543" t="s">
        <v>635</v>
      </c>
      <c r="E39" s="786"/>
      <c r="F39" s="787"/>
      <c r="G39" s="787"/>
      <c r="H39" s="788"/>
      <c r="I39" s="541" t="s">
        <v>791</v>
      </c>
      <c r="J39" s="766" t="s">
        <v>636</v>
      </c>
      <c r="K39" s="767"/>
      <c r="L39" s="540" t="s">
        <v>637</v>
      </c>
      <c r="M39" s="540" t="s">
        <v>638</v>
      </c>
      <c r="N39" s="540" t="s">
        <v>368</v>
      </c>
      <c r="O39" s="792"/>
      <c r="P39" s="786"/>
      <c r="Q39" s="787"/>
      <c r="R39" s="794"/>
    </row>
    <row r="40" spans="2:20" ht="14.25" thickTop="1">
      <c r="B40" s="768"/>
      <c r="C40" s="769" t="str">
        <f>IF(D40="","",(IF(D40=1,"一般",(IF(D40=2,"特定","-")))))</f>
        <v/>
      </c>
      <c r="D40" s="768"/>
      <c r="E40" s="539" t="s">
        <v>792</v>
      </c>
      <c r="F40" s="770" t="s">
        <v>486</v>
      </c>
      <c r="G40" s="771"/>
      <c r="H40" s="771"/>
      <c r="I40" s="538"/>
      <c r="J40" s="772"/>
      <c r="K40" s="773"/>
      <c r="L40" s="538"/>
      <c r="M40" s="538"/>
      <c r="N40" s="538"/>
      <c r="O40" s="538"/>
      <c r="P40" s="760"/>
      <c r="Q40" s="761"/>
      <c r="R40" s="762"/>
      <c r="S40" s="152" t="s">
        <v>639</v>
      </c>
      <c r="T40" s="153" t="str">
        <f>IF(B40="○",S40,"－")</f>
        <v>－</v>
      </c>
    </row>
    <row r="41" spans="2:20">
      <c r="B41" s="648"/>
      <c r="C41" s="650"/>
      <c r="D41" s="648"/>
      <c r="E41" s="154"/>
      <c r="F41" s="755" t="s">
        <v>793</v>
      </c>
      <c r="G41" s="755"/>
      <c r="H41" s="755"/>
      <c r="I41" s="155"/>
      <c r="J41" s="756"/>
      <c r="K41" s="757"/>
      <c r="L41" s="155"/>
      <c r="M41" s="155"/>
      <c r="N41" s="155"/>
      <c r="O41" s="155"/>
      <c r="P41" s="760"/>
      <c r="Q41" s="761"/>
      <c r="R41" s="762"/>
      <c r="S41" s="152"/>
      <c r="T41" s="153"/>
    </row>
    <row r="42" spans="2:20">
      <c r="B42" s="482"/>
      <c r="C42" s="481" t="str">
        <f t="shared" ref="C42:C52" si="0">IF(D42="","",(IF(D42=1,"一般",(IF(D42=2,"特定","-")))))</f>
        <v/>
      </c>
      <c r="D42" s="482"/>
      <c r="E42" s="156" t="s">
        <v>794</v>
      </c>
      <c r="F42" s="754" t="s">
        <v>488</v>
      </c>
      <c r="G42" s="755"/>
      <c r="H42" s="755"/>
      <c r="I42" s="155"/>
      <c r="J42" s="756"/>
      <c r="K42" s="757"/>
      <c r="L42" s="155"/>
      <c r="M42" s="155"/>
      <c r="N42" s="155"/>
      <c r="O42" s="155"/>
      <c r="P42" s="760"/>
      <c r="Q42" s="761"/>
      <c r="R42" s="762"/>
      <c r="S42" s="152" t="s">
        <v>640</v>
      </c>
      <c r="T42" s="153" t="str">
        <f>IF(B42="○",S42,"－")</f>
        <v>－</v>
      </c>
    </row>
    <row r="43" spans="2:20">
      <c r="B43" s="482"/>
      <c r="C43" s="481" t="str">
        <f t="shared" si="0"/>
        <v/>
      </c>
      <c r="D43" s="482"/>
      <c r="E43" s="156" t="s">
        <v>795</v>
      </c>
      <c r="F43" s="754" t="s">
        <v>489</v>
      </c>
      <c r="G43" s="755"/>
      <c r="H43" s="755"/>
      <c r="I43" s="155"/>
      <c r="J43" s="756"/>
      <c r="K43" s="757"/>
      <c r="L43" s="155"/>
      <c r="M43" s="155"/>
      <c r="N43" s="155"/>
      <c r="O43" s="155"/>
      <c r="P43" s="760"/>
      <c r="Q43" s="761"/>
      <c r="R43" s="762"/>
      <c r="S43" s="152" t="s">
        <v>641</v>
      </c>
      <c r="T43" s="153" t="str">
        <f>IF(B43="○",S43,"－")</f>
        <v>－</v>
      </c>
    </row>
    <row r="44" spans="2:20">
      <c r="B44" s="482"/>
      <c r="C44" s="481" t="str">
        <f t="shared" si="0"/>
        <v/>
      </c>
      <c r="D44" s="482"/>
      <c r="E44" s="156" t="s">
        <v>796</v>
      </c>
      <c r="F44" s="754" t="s">
        <v>490</v>
      </c>
      <c r="G44" s="755"/>
      <c r="H44" s="755"/>
      <c r="I44" s="155"/>
      <c r="J44" s="756"/>
      <c r="K44" s="757"/>
      <c r="L44" s="155"/>
      <c r="M44" s="155"/>
      <c r="N44" s="155"/>
      <c r="O44" s="155"/>
      <c r="P44" s="760"/>
      <c r="Q44" s="761"/>
      <c r="R44" s="762"/>
      <c r="S44" s="152" t="s">
        <v>642</v>
      </c>
      <c r="T44" s="153" t="str">
        <f>IF(B44="○",S44,"－")</f>
        <v>－</v>
      </c>
    </row>
    <row r="45" spans="2:20">
      <c r="B45" s="647"/>
      <c r="C45" s="649" t="str">
        <f t="shared" si="0"/>
        <v/>
      </c>
      <c r="D45" s="647"/>
      <c r="E45" s="157" t="s">
        <v>797</v>
      </c>
      <c r="F45" s="754" t="s">
        <v>643</v>
      </c>
      <c r="G45" s="755"/>
      <c r="H45" s="755"/>
      <c r="I45" s="155"/>
      <c r="J45" s="756"/>
      <c r="K45" s="757"/>
      <c r="L45" s="155"/>
      <c r="M45" s="155"/>
      <c r="N45" s="155"/>
      <c r="O45" s="155"/>
      <c r="P45" s="760"/>
      <c r="Q45" s="761"/>
      <c r="R45" s="762"/>
      <c r="S45" s="152" t="s">
        <v>798</v>
      </c>
      <c r="T45" s="153" t="str">
        <f>IF(B45="○",S45,"－")</f>
        <v>－</v>
      </c>
    </row>
    <row r="46" spans="2:20">
      <c r="B46" s="648"/>
      <c r="C46" s="650"/>
      <c r="D46" s="648"/>
      <c r="E46" s="154"/>
      <c r="F46" s="754" t="s">
        <v>644</v>
      </c>
      <c r="G46" s="755"/>
      <c r="H46" s="755"/>
      <c r="I46" s="155"/>
      <c r="J46" s="756"/>
      <c r="K46" s="757"/>
      <c r="L46" s="155"/>
      <c r="M46" s="155"/>
      <c r="N46" s="155"/>
      <c r="O46" s="155"/>
      <c r="P46" s="760"/>
      <c r="Q46" s="761"/>
      <c r="R46" s="762"/>
      <c r="S46" s="152"/>
      <c r="T46" s="153"/>
    </row>
    <row r="47" spans="2:20">
      <c r="B47" s="482"/>
      <c r="C47" s="481" t="str">
        <f t="shared" si="0"/>
        <v/>
      </c>
      <c r="D47" s="482"/>
      <c r="E47" s="156" t="s">
        <v>799</v>
      </c>
      <c r="F47" s="754" t="s">
        <v>645</v>
      </c>
      <c r="G47" s="755"/>
      <c r="H47" s="755"/>
      <c r="I47" s="155"/>
      <c r="J47" s="756"/>
      <c r="K47" s="757"/>
      <c r="L47" s="155"/>
      <c r="M47" s="155"/>
      <c r="N47" s="155"/>
      <c r="O47" s="155"/>
      <c r="P47" s="760"/>
      <c r="Q47" s="761"/>
      <c r="R47" s="762"/>
      <c r="S47" s="152" t="s">
        <v>645</v>
      </c>
      <c r="T47" s="153" t="str">
        <f t="shared" ref="T47:T52" si="1">IF(B47="○",S47,"－")</f>
        <v>－</v>
      </c>
    </row>
    <row r="48" spans="2:20">
      <c r="B48" s="482"/>
      <c r="C48" s="481" t="str">
        <f t="shared" si="0"/>
        <v/>
      </c>
      <c r="D48" s="482"/>
      <c r="E48" s="156" t="s">
        <v>800</v>
      </c>
      <c r="F48" s="754" t="s">
        <v>494</v>
      </c>
      <c r="G48" s="755"/>
      <c r="H48" s="755"/>
      <c r="I48" s="155"/>
      <c r="J48" s="756"/>
      <c r="K48" s="757"/>
      <c r="L48" s="155"/>
      <c r="M48" s="155"/>
      <c r="N48" s="155"/>
      <c r="O48" s="155"/>
      <c r="P48" s="760"/>
      <c r="Q48" s="761"/>
      <c r="R48" s="762"/>
      <c r="S48" s="152" t="s">
        <v>646</v>
      </c>
      <c r="T48" s="153" t="str">
        <f t="shared" si="1"/>
        <v>－</v>
      </c>
    </row>
    <row r="49" spans="2:20">
      <c r="B49" s="482"/>
      <c r="C49" s="481" t="str">
        <f t="shared" si="0"/>
        <v/>
      </c>
      <c r="D49" s="482"/>
      <c r="E49" s="156" t="s">
        <v>801</v>
      </c>
      <c r="F49" s="754" t="s">
        <v>495</v>
      </c>
      <c r="G49" s="755"/>
      <c r="H49" s="755"/>
      <c r="I49" s="155"/>
      <c r="J49" s="756"/>
      <c r="K49" s="757"/>
      <c r="L49" s="155"/>
      <c r="M49" s="155"/>
      <c r="N49" s="155"/>
      <c r="O49" s="155"/>
      <c r="P49" s="760"/>
      <c r="Q49" s="761"/>
      <c r="R49" s="762"/>
      <c r="S49" s="152" t="s">
        <v>647</v>
      </c>
      <c r="T49" s="153" t="str">
        <f t="shared" si="1"/>
        <v>－</v>
      </c>
    </row>
    <row r="50" spans="2:20">
      <c r="B50" s="482"/>
      <c r="C50" s="481" t="str">
        <f t="shared" si="0"/>
        <v/>
      </c>
      <c r="D50" s="482"/>
      <c r="E50" s="156" t="s">
        <v>802</v>
      </c>
      <c r="F50" s="754" t="s">
        <v>496</v>
      </c>
      <c r="G50" s="755"/>
      <c r="H50" s="755"/>
      <c r="I50" s="155"/>
      <c r="J50" s="756"/>
      <c r="K50" s="757"/>
      <c r="L50" s="155"/>
      <c r="M50" s="155"/>
      <c r="N50" s="155"/>
      <c r="O50" s="155"/>
      <c r="P50" s="760"/>
      <c r="Q50" s="761"/>
      <c r="R50" s="762"/>
      <c r="S50" s="152" t="s">
        <v>496</v>
      </c>
      <c r="T50" s="153" t="str">
        <f t="shared" si="1"/>
        <v>－</v>
      </c>
    </row>
    <row r="51" spans="2:20">
      <c r="B51" s="482"/>
      <c r="C51" s="481" t="str">
        <f t="shared" si="0"/>
        <v/>
      </c>
      <c r="D51" s="482"/>
      <c r="E51" s="156" t="s">
        <v>803</v>
      </c>
      <c r="F51" s="754" t="s">
        <v>804</v>
      </c>
      <c r="G51" s="755"/>
      <c r="H51" s="755"/>
      <c r="I51" s="155"/>
      <c r="J51" s="756"/>
      <c r="K51" s="757"/>
      <c r="L51" s="155"/>
      <c r="M51" s="155"/>
      <c r="N51" s="155"/>
      <c r="O51" s="155"/>
      <c r="P51" s="760"/>
      <c r="Q51" s="761"/>
      <c r="R51" s="762"/>
      <c r="S51" s="152" t="s">
        <v>805</v>
      </c>
      <c r="T51" s="153" t="str">
        <f t="shared" si="1"/>
        <v>－</v>
      </c>
    </row>
    <row r="52" spans="2:20">
      <c r="B52" s="647"/>
      <c r="C52" s="649" t="str">
        <f t="shared" si="0"/>
        <v/>
      </c>
      <c r="D52" s="647"/>
      <c r="E52" s="157" t="s">
        <v>806</v>
      </c>
      <c r="F52" s="754" t="s">
        <v>498</v>
      </c>
      <c r="G52" s="755"/>
      <c r="H52" s="755"/>
      <c r="I52" s="155"/>
      <c r="J52" s="756"/>
      <c r="K52" s="757"/>
      <c r="L52" s="155"/>
      <c r="M52" s="155"/>
      <c r="N52" s="155"/>
      <c r="O52" s="155"/>
      <c r="P52" s="760"/>
      <c r="Q52" s="761"/>
      <c r="R52" s="762"/>
      <c r="S52" s="152" t="s">
        <v>648</v>
      </c>
      <c r="T52" s="153" t="str">
        <f t="shared" si="1"/>
        <v>－</v>
      </c>
    </row>
    <row r="53" spans="2:20">
      <c r="B53" s="648"/>
      <c r="C53" s="650"/>
      <c r="D53" s="648"/>
      <c r="E53" s="154"/>
      <c r="F53" s="754" t="s">
        <v>649</v>
      </c>
      <c r="G53" s="755"/>
      <c r="H53" s="755"/>
      <c r="I53" s="155"/>
      <c r="J53" s="756"/>
      <c r="K53" s="757"/>
      <c r="L53" s="155"/>
      <c r="M53" s="155"/>
      <c r="N53" s="155"/>
      <c r="O53" s="155"/>
      <c r="P53" s="760"/>
      <c r="Q53" s="761"/>
      <c r="R53" s="762"/>
      <c r="S53" s="152"/>
      <c r="T53" s="153"/>
    </row>
    <row r="54" spans="2:20">
      <c r="B54" s="482"/>
      <c r="C54" s="481" t="str">
        <f>IF(D54="","",(IF(D54=1,"一般",(IF(D54=2,"特定","-")))))</f>
        <v/>
      </c>
      <c r="D54" s="482"/>
      <c r="E54" s="156" t="s">
        <v>807</v>
      </c>
      <c r="F54" s="754" t="s">
        <v>500</v>
      </c>
      <c r="G54" s="755"/>
      <c r="H54" s="755"/>
      <c r="I54" s="155"/>
      <c r="J54" s="756"/>
      <c r="K54" s="757"/>
      <c r="L54" s="155"/>
      <c r="M54" s="155"/>
      <c r="N54" s="155"/>
      <c r="O54" s="155"/>
      <c r="P54" s="760"/>
      <c r="Q54" s="761"/>
      <c r="R54" s="762"/>
      <c r="S54" s="152" t="s">
        <v>650</v>
      </c>
      <c r="T54" s="153" t="str">
        <f t="shared" ref="T54:T72" si="2">IF(B54="○",S54,"－")</f>
        <v>－</v>
      </c>
    </row>
    <row r="55" spans="2:20">
      <c r="B55" s="482"/>
      <c r="C55" s="481" t="str">
        <f t="shared" ref="C55:C71" si="3">IF(D55="","",(IF(D55=1,"一般",(IF(D55=2,"特定","-")))))</f>
        <v/>
      </c>
      <c r="D55" s="482"/>
      <c r="E55" s="156" t="s">
        <v>808</v>
      </c>
      <c r="F55" s="754" t="s">
        <v>2495</v>
      </c>
      <c r="G55" s="755"/>
      <c r="H55" s="755"/>
      <c r="I55" s="155"/>
      <c r="J55" s="756"/>
      <c r="K55" s="757"/>
      <c r="L55" s="155"/>
      <c r="M55" s="155"/>
      <c r="N55" s="155"/>
      <c r="O55" s="155"/>
      <c r="P55" s="760"/>
      <c r="Q55" s="761"/>
      <c r="R55" s="762"/>
      <c r="S55" s="152" t="s">
        <v>809</v>
      </c>
      <c r="T55" s="153" t="str">
        <f t="shared" si="2"/>
        <v>－</v>
      </c>
    </row>
    <row r="56" spans="2:20">
      <c r="B56" s="482"/>
      <c r="C56" s="481" t="str">
        <f t="shared" si="3"/>
        <v/>
      </c>
      <c r="D56" s="482"/>
      <c r="E56" s="156" t="s">
        <v>810</v>
      </c>
      <c r="F56" s="754" t="s">
        <v>811</v>
      </c>
      <c r="G56" s="755"/>
      <c r="H56" s="755"/>
      <c r="I56" s="155"/>
      <c r="J56" s="756"/>
      <c r="K56" s="757"/>
      <c r="L56" s="155"/>
      <c r="M56" s="155"/>
      <c r="N56" s="155"/>
      <c r="O56" s="155"/>
      <c r="P56" s="760"/>
      <c r="Q56" s="761"/>
      <c r="R56" s="762"/>
      <c r="S56" s="152" t="s">
        <v>812</v>
      </c>
      <c r="T56" s="153" t="str">
        <f t="shared" si="2"/>
        <v>－</v>
      </c>
    </row>
    <row r="57" spans="2:20">
      <c r="B57" s="482"/>
      <c r="C57" s="481" t="str">
        <f t="shared" si="3"/>
        <v/>
      </c>
      <c r="D57" s="482"/>
      <c r="E57" s="156" t="s">
        <v>813</v>
      </c>
      <c r="F57" s="754" t="s">
        <v>503</v>
      </c>
      <c r="G57" s="755"/>
      <c r="H57" s="755"/>
      <c r="I57" s="155"/>
      <c r="J57" s="756"/>
      <c r="K57" s="757"/>
      <c r="L57" s="155"/>
      <c r="M57" s="155"/>
      <c r="N57" s="155"/>
      <c r="O57" s="155"/>
      <c r="P57" s="760"/>
      <c r="Q57" s="761"/>
      <c r="R57" s="762"/>
      <c r="S57" s="152" t="s">
        <v>651</v>
      </c>
      <c r="T57" s="153" t="str">
        <f t="shared" si="2"/>
        <v>－</v>
      </c>
    </row>
    <row r="58" spans="2:20">
      <c r="B58" s="482"/>
      <c r="C58" s="481" t="str">
        <f t="shared" si="3"/>
        <v/>
      </c>
      <c r="D58" s="482"/>
      <c r="E58" s="156" t="s">
        <v>814</v>
      </c>
      <c r="F58" s="754" t="s">
        <v>815</v>
      </c>
      <c r="G58" s="755"/>
      <c r="H58" s="755"/>
      <c r="I58" s="155"/>
      <c r="J58" s="756"/>
      <c r="K58" s="757"/>
      <c r="L58" s="155"/>
      <c r="M58" s="155"/>
      <c r="N58" s="155"/>
      <c r="O58" s="155"/>
      <c r="P58" s="760"/>
      <c r="Q58" s="761"/>
      <c r="R58" s="762"/>
      <c r="S58" s="152" t="s">
        <v>816</v>
      </c>
      <c r="T58" s="153" t="str">
        <f t="shared" si="2"/>
        <v>－</v>
      </c>
    </row>
    <row r="59" spans="2:20">
      <c r="B59" s="482"/>
      <c r="C59" s="481" t="str">
        <f t="shared" si="3"/>
        <v/>
      </c>
      <c r="D59" s="482"/>
      <c r="E59" s="156" t="s">
        <v>817</v>
      </c>
      <c r="F59" s="754" t="s">
        <v>505</v>
      </c>
      <c r="G59" s="755"/>
      <c r="H59" s="755"/>
      <c r="I59" s="155"/>
      <c r="J59" s="756"/>
      <c r="K59" s="757"/>
      <c r="L59" s="155"/>
      <c r="M59" s="155"/>
      <c r="N59" s="155"/>
      <c r="O59" s="155"/>
      <c r="P59" s="760"/>
      <c r="Q59" s="761"/>
      <c r="R59" s="762"/>
      <c r="S59" s="152" t="s">
        <v>652</v>
      </c>
      <c r="T59" s="153" t="str">
        <f t="shared" si="2"/>
        <v>－</v>
      </c>
    </row>
    <row r="60" spans="2:20">
      <c r="B60" s="482"/>
      <c r="C60" s="481" t="str">
        <f t="shared" si="3"/>
        <v/>
      </c>
      <c r="D60" s="482"/>
      <c r="E60" s="156" t="s">
        <v>818</v>
      </c>
      <c r="F60" s="754" t="s">
        <v>506</v>
      </c>
      <c r="G60" s="755"/>
      <c r="H60" s="755"/>
      <c r="I60" s="155"/>
      <c r="J60" s="756"/>
      <c r="K60" s="757"/>
      <c r="L60" s="155"/>
      <c r="M60" s="155"/>
      <c r="N60" s="155"/>
      <c r="O60" s="155"/>
      <c r="P60" s="760"/>
      <c r="Q60" s="761"/>
      <c r="R60" s="762"/>
      <c r="S60" s="152" t="s">
        <v>653</v>
      </c>
      <c r="T60" s="153" t="str">
        <f t="shared" si="2"/>
        <v>－</v>
      </c>
    </row>
    <row r="61" spans="2:20">
      <c r="B61" s="482"/>
      <c r="C61" s="481" t="str">
        <f t="shared" si="3"/>
        <v/>
      </c>
      <c r="D61" s="482"/>
      <c r="E61" s="156" t="s">
        <v>819</v>
      </c>
      <c r="F61" s="754" t="s">
        <v>507</v>
      </c>
      <c r="G61" s="755"/>
      <c r="H61" s="755"/>
      <c r="I61" s="155"/>
      <c r="J61" s="756"/>
      <c r="K61" s="757"/>
      <c r="L61" s="155"/>
      <c r="M61" s="155"/>
      <c r="N61" s="155"/>
      <c r="O61" s="155"/>
      <c r="P61" s="760"/>
      <c r="Q61" s="761"/>
      <c r="R61" s="762"/>
      <c r="S61" s="152" t="s">
        <v>654</v>
      </c>
      <c r="T61" s="153" t="str">
        <f t="shared" si="2"/>
        <v>－</v>
      </c>
    </row>
    <row r="62" spans="2:20">
      <c r="B62" s="482"/>
      <c r="C62" s="481" t="str">
        <f t="shared" si="3"/>
        <v/>
      </c>
      <c r="D62" s="482"/>
      <c r="E62" s="156" t="s">
        <v>820</v>
      </c>
      <c r="F62" s="754" t="s">
        <v>508</v>
      </c>
      <c r="G62" s="755"/>
      <c r="H62" s="755"/>
      <c r="I62" s="155"/>
      <c r="J62" s="756"/>
      <c r="K62" s="757"/>
      <c r="L62" s="155"/>
      <c r="M62" s="155"/>
      <c r="N62" s="155"/>
      <c r="O62" s="155"/>
      <c r="P62" s="760"/>
      <c r="Q62" s="761"/>
      <c r="R62" s="762"/>
      <c r="S62" s="152" t="s">
        <v>655</v>
      </c>
      <c r="T62" s="153" t="str">
        <f t="shared" si="2"/>
        <v>－</v>
      </c>
    </row>
    <row r="63" spans="2:20">
      <c r="B63" s="482"/>
      <c r="C63" s="481" t="str">
        <f t="shared" si="3"/>
        <v/>
      </c>
      <c r="D63" s="482"/>
      <c r="E63" s="156" t="s">
        <v>821</v>
      </c>
      <c r="F63" s="754" t="s">
        <v>509</v>
      </c>
      <c r="G63" s="755"/>
      <c r="H63" s="755"/>
      <c r="I63" s="155"/>
      <c r="J63" s="756"/>
      <c r="K63" s="757"/>
      <c r="L63" s="155"/>
      <c r="M63" s="155"/>
      <c r="N63" s="155"/>
      <c r="O63" s="155"/>
      <c r="P63" s="760"/>
      <c r="Q63" s="761"/>
      <c r="R63" s="762"/>
      <c r="S63" s="152" t="s">
        <v>656</v>
      </c>
      <c r="T63" s="153" t="str">
        <f t="shared" si="2"/>
        <v>－</v>
      </c>
    </row>
    <row r="64" spans="2:20">
      <c r="B64" s="482"/>
      <c r="C64" s="481" t="str">
        <f t="shared" si="3"/>
        <v/>
      </c>
      <c r="D64" s="482"/>
      <c r="E64" s="156" t="s">
        <v>822</v>
      </c>
      <c r="F64" s="754" t="s">
        <v>510</v>
      </c>
      <c r="G64" s="755"/>
      <c r="H64" s="755"/>
      <c r="I64" s="155"/>
      <c r="J64" s="756"/>
      <c r="K64" s="757"/>
      <c r="L64" s="155"/>
      <c r="M64" s="155"/>
      <c r="N64" s="155"/>
      <c r="O64" s="155"/>
      <c r="P64" s="760"/>
      <c r="Q64" s="761"/>
      <c r="R64" s="762"/>
      <c r="S64" s="152" t="s">
        <v>657</v>
      </c>
      <c r="T64" s="153" t="str">
        <f t="shared" si="2"/>
        <v>－</v>
      </c>
    </row>
    <row r="65" spans="2:20">
      <c r="B65" s="482"/>
      <c r="C65" s="481" t="str">
        <f t="shared" si="3"/>
        <v/>
      </c>
      <c r="D65" s="482"/>
      <c r="E65" s="156" t="s">
        <v>823</v>
      </c>
      <c r="F65" s="754" t="s">
        <v>511</v>
      </c>
      <c r="G65" s="755"/>
      <c r="H65" s="755"/>
      <c r="I65" s="155"/>
      <c r="J65" s="756"/>
      <c r="K65" s="757"/>
      <c r="L65" s="155"/>
      <c r="M65" s="155"/>
      <c r="N65" s="155"/>
      <c r="O65" s="155"/>
      <c r="P65" s="760"/>
      <c r="Q65" s="761"/>
      <c r="R65" s="762"/>
      <c r="S65" s="152" t="s">
        <v>658</v>
      </c>
      <c r="T65" s="153" t="str">
        <f t="shared" si="2"/>
        <v>－</v>
      </c>
    </row>
    <row r="66" spans="2:20">
      <c r="B66" s="482"/>
      <c r="C66" s="481" t="str">
        <f t="shared" si="3"/>
        <v/>
      </c>
      <c r="D66" s="482"/>
      <c r="E66" s="156" t="s">
        <v>824</v>
      </c>
      <c r="F66" s="754" t="s">
        <v>512</v>
      </c>
      <c r="G66" s="755"/>
      <c r="H66" s="755"/>
      <c r="I66" s="155"/>
      <c r="J66" s="756"/>
      <c r="K66" s="757"/>
      <c r="L66" s="155"/>
      <c r="M66" s="155"/>
      <c r="N66" s="155"/>
      <c r="O66" s="155"/>
      <c r="P66" s="760"/>
      <c r="Q66" s="761"/>
      <c r="R66" s="762"/>
      <c r="S66" s="152" t="s">
        <v>659</v>
      </c>
      <c r="T66" s="153" t="str">
        <f t="shared" si="2"/>
        <v>－</v>
      </c>
    </row>
    <row r="67" spans="2:20">
      <c r="B67" s="482"/>
      <c r="C67" s="481" t="str">
        <f t="shared" si="3"/>
        <v/>
      </c>
      <c r="D67" s="482"/>
      <c r="E67" s="156" t="s">
        <v>825</v>
      </c>
      <c r="F67" s="754" t="s">
        <v>513</v>
      </c>
      <c r="G67" s="755"/>
      <c r="H67" s="755"/>
      <c r="I67" s="155"/>
      <c r="J67" s="756"/>
      <c r="K67" s="757"/>
      <c r="L67" s="155"/>
      <c r="M67" s="155"/>
      <c r="N67" s="155"/>
      <c r="O67" s="155"/>
      <c r="P67" s="760"/>
      <c r="Q67" s="761"/>
      <c r="R67" s="762"/>
      <c r="S67" s="152" t="s">
        <v>660</v>
      </c>
      <c r="T67" s="153" t="str">
        <f t="shared" si="2"/>
        <v>－</v>
      </c>
    </row>
    <row r="68" spans="2:20">
      <c r="B68" s="482"/>
      <c r="C68" s="481" t="str">
        <f t="shared" si="3"/>
        <v/>
      </c>
      <c r="D68" s="482"/>
      <c r="E68" s="156" t="s">
        <v>826</v>
      </c>
      <c r="F68" s="754" t="s">
        <v>514</v>
      </c>
      <c r="G68" s="755"/>
      <c r="H68" s="755"/>
      <c r="I68" s="155"/>
      <c r="J68" s="756"/>
      <c r="K68" s="757"/>
      <c r="L68" s="155"/>
      <c r="M68" s="155"/>
      <c r="N68" s="155"/>
      <c r="O68" s="155"/>
      <c r="P68" s="760"/>
      <c r="Q68" s="761"/>
      <c r="R68" s="762"/>
      <c r="S68" s="152" t="s">
        <v>661</v>
      </c>
      <c r="T68" s="153" t="str">
        <f t="shared" si="2"/>
        <v>－</v>
      </c>
    </row>
    <row r="69" spans="2:20">
      <c r="B69" s="482"/>
      <c r="C69" s="481" t="str">
        <f t="shared" si="3"/>
        <v/>
      </c>
      <c r="D69" s="482"/>
      <c r="E69" s="156" t="s">
        <v>827</v>
      </c>
      <c r="F69" s="754" t="s">
        <v>515</v>
      </c>
      <c r="G69" s="755"/>
      <c r="H69" s="755"/>
      <c r="I69" s="155"/>
      <c r="J69" s="756"/>
      <c r="K69" s="757"/>
      <c r="L69" s="155"/>
      <c r="M69" s="155"/>
      <c r="N69" s="155"/>
      <c r="O69" s="155"/>
      <c r="P69" s="760"/>
      <c r="Q69" s="761"/>
      <c r="R69" s="762"/>
      <c r="S69" s="152" t="s">
        <v>662</v>
      </c>
      <c r="T69" s="153" t="str">
        <f t="shared" si="2"/>
        <v>－</v>
      </c>
    </row>
    <row r="70" spans="2:20">
      <c r="B70" s="482"/>
      <c r="C70" s="481" t="str">
        <f t="shared" si="3"/>
        <v/>
      </c>
      <c r="D70" s="482"/>
      <c r="E70" s="156">
        <v>280</v>
      </c>
      <c r="F70" s="754" t="s">
        <v>516</v>
      </c>
      <c r="G70" s="755"/>
      <c r="H70" s="755"/>
      <c r="I70" s="155"/>
      <c r="J70" s="756"/>
      <c r="K70" s="757"/>
      <c r="L70" s="155"/>
      <c r="M70" s="155"/>
      <c r="N70" s="155"/>
      <c r="O70" s="155"/>
      <c r="P70" s="760"/>
      <c r="Q70" s="761"/>
      <c r="R70" s="762"/>
      <c r="S70" s="152" t="s">
        <v>663</v>
      </c>
      <c r="T70" s="153" t="str">
        <f t="shared" si="2"/>
        <v>－</v>
      </c>
    </row>
    <row r="71" spans="2:20">
      <c r="B71" s="480"/>
      <c r="C71" s="481" t="str">
        <f t="shared" si="3"/>
        <v/>
      </c>
      <c r="D71" s="482"/>
      <c r="E71" s="464" t="s">
        <v>828</v>
      </c>
      <c r="F71" s="758" t="s">
        <v>517</v>
      </c>
      <c r="G71" s="759"/>
      <c r="H71" s="759"/>
      <c r="I71" s="155"/>
      <c r="J71" s="756"/>
      <c r="K71" s="757"/>
      <c r="L71" s="158"/>
      <c r="M71" s="158"/>
      <c r="N71" s="158"/>
      <c r="O71" s="158"/>
      <c r="P71" s="760"/>
      <c r="Q71" s="761"/>
      <c r="R71" s="762"/>
      <c r="S71" s="152" t="s">
        <v>664</v>
      </c>
      <c r="T71" s="153" t="str">
        <f>IF(B71="○",S71,"－")</f>
        <v>－</v>
      </c>
    </row>
    <row r="72" spans="2:20">
      <c r="B72" s="482"/>
      <c r="C72" s="486" t="str">
        <f>IF(D72="","",(IF(D72=1,"一般",(IF(D72=2,"特定","-")))))</f>
        <v/>
      </c>
      <c r="D72" s="537"/>
      <c r="E72" s="156"/>
      <c r="F72" s="754" t="s">
        <v>368</v>
      </c>
      <c r="G72" s="755"/>
      <c r="H72" s="755"/>
      <c r="I72" s="155"/>
      <c r="J72" s="756"/>
      <c r="K72" s="757"/>
      <c r="L72" s="155"/>
      <c r="M72" s="155"/>
      <c r="N72" s="155"/>
      <c r="O72" s="155"/>
      <c r="P72" s="763"/>
      <c r="Q72" s="764"/>
      <c r="R72" s="765"/>
      <c r="S72" s="152" t="s">
        <v>829</v>
      </c>
      <c r="T72" s="153" t="str">
        <f t="shared" si="2"/>
        <v>－</v>
      </c>
    </row>
    <row r="73" spans="2:20">
      <c r="B73" s="63" t="s">
        <v>665</v>
      </c>
      <c r="D73" s="63"/>
      <c r="E73" s="63"/>
      <c r="F73" s="63"/>
      <c r="G73" s="63"/>
      <c r="H73" s="63"/>
      <c r="I73" s="63"/>
      <c r="J73" s="63"/>
      <c r="K73" s="63"/>
      <c r="L73" s="63"/>
      <c r="M73" s="63"/>
      <c r="N73" s="63"/>
    </row>
    <row r="74" spans="2:20" s="2" customFormat="1" ht="15" customHeight="1">
      <c r="B74" s="63"/>
      <c r="C74" s="63"/>
      <c r="D74" s="63"/>
      <c r="E74" s="63"/>
      <c r="F74" s="63"/>
      <c r="G74" s="63"/>
      <c r="H74" s="63"/>
      <c r="I74" s="63"/>
      <c r="J74" s="63"/>
      <c r="K74" s="63"/>
      <c r="L74" s="63"/>
      <c r="M74" s="63"/>
      <c r="N74" s="63"/>
      <c r="O74" s="63"/>
      <c r="P74" s="63"/>
      <c r="Q74" s="63"/>
      <c r="R74" s="63"/>
    </row>
    <row r="75" spans="2:20" s="2" customFormat="1" ht="24.75" customHeight="1">
      <c r="B75" s="63"/>
      <c r="C75" s="63"/>
      <c r="D75" s="187"/>
      <c r="G75" s="62"/>
      <c r="H75" s="160" t="s">
        <v>666</v>
      </c>
      <c r="I75" s="62"/>
      <c r="J75" s="62"/>
      <c r="K75" s="62"/>
      <c r="L75" s="62"/>
      <c r="M75" s="63"/>
      <c r="N75" s="63"/>
      <c r="O75" s="63"/>
      <c r="Q75" s="688" t="s">
        <v>11</v>
      </c>
      <c r="R75" s="699"/>
    </row>
    <row r="76" spans="2:20" s="2" customFormat="1" ht="15" customHeight="1">
      <c r="B76" s="63"/>
      <c r="C76" s="187"/>
      <c r="D76" s="187"/>
      <c r="E76" s="62"/>
      <c r="F76" s="62"/>
      <c r="G76" s="62"/>
      <c r="H76" s="62"/>
      <c r="I76" s="62"/>
      <c r="J76" s="62"/>
      <c r="K76" s="62"/>
      <c r="L76" s="62"/>
      <c r="M76" s="187"/>
      <c r="N76" s="63"/>
      <c r="O76" s="63"/>
      <c r="P76" s="63"/>
      <c r="Q76" s="63"/>
      <c r="R76" s="63"/>
    </row>
    <row r="77" spans="2:20" s="2" customFormat="1" ht="15" customHeight="1">
      <c r="B77" s="63"/>
      <c r="C77" s="187"/>
      <c r="D77" s="187"/>
      <c r="E77" s="187"/>
      <c r="F77" s="187"/>
      <c r="G77" s="187"/>
      <c r="H77" s="748" t="s">
        <v>2467</v>
      </c>
      <c r="I77" s="748"/>
      <c r="J77" s="748"/>
      <c r="K77" s="187"/>
      <c r="L77" s="187"/>
      <c r="M77" s="187"/>
      <c r="N77" s="63"/>
      <c r="O77" s="63"/>
      <c r="P77" s="63"/>
      <c r="Q77" s="63"/>
      <c r="R77" s="63"/>
    </row>
    <row r="78" spans="2:20" s="2" customFormat="1" ht="15" customHeight="1">
      <c r="B78" s="63"/>
      <c r="C78" s="63" t="s">
        <v>2451</v>
      </c>
      <c r="D78" s="746" t="s">
        <v>2512</v>
      </c>
      <c r="E78" s="747"/>
      <c r="F78" s="63" t="s">
        <v>667</v>
      </c>
      <c r="G78" s="161"/>
      <c r="H78" s="749" t="s">
        <v>2468</v>
      </c>
      <c r="I78" s="750"/>
      <c r="J78" s="750"/>
      <c r="K78" s="195" t="s">
        <v>2473</v>
      </c>
      <c r="L78" s="161"/>
      <c r="M78" s="161"/>
      <c r="N78" s="63" t="s">
        <v>830</v>
      </c>
      <c r="O78" s="161"/>
      <c r="P78" s="161"/>
      <c r="Q78" s="161"/>
      <c r="R78" s="161"/>
    </row>
    <row r="79" spans="2:20" s="2" customFormat="1" ht="15" customHeight="1">
      <c r="B79" s="63"/>
      <c r="C79" s="63"/>
      <c r="D79" s="195"/>
      <c r="E79" s="195"/>
      <c r="F79" s="195"/>
      <c r="G79" s="195"/>
      <c r="H79" s="749" t="s">
        <v>2470</v>
      </c>
      <c r="I79" s="750"/>
      <c r="J79" s="750"/>
      <c r="K79" s="195"/>
      <c r="L79" s="195"/>
      <c r="M79" s="195"/>
      <c r="N79" s="195"/>
      <c r="O79" s="63"/>
      <c r="P79" s="63"/>
      <c r="Q79" s="63"/>
      <c r="R79" s="63"/>
    </row>
    <row r="80" spans="2:20" s="2" customFormat="1" ht="15" customHeight="1">
      <c r="B80" s="63"/>
      <c r="C80" s="63"/>
      <c r="D80" s="195"/>
      <c r="E80" s="195"/>
      <c r="F80" s="195"/>
      <c r="G80" s="195"/>
      <c r="H80" s="749" t="s">
        <v>2469</v>
      </c>
      <c r="I80" s="750"/>
      <c r="J80" s="750"/>
      <c r="K80" s="195"/>
      <c r="L80" s="195"/>
      <c r="M80" s="195"/>
      <c r="N80" s="195"/>
      <c r="O80" s="63"/>
      <c r="P80" s="63"/>
      <c r="Q80" s="63"/>
      <c r="R80" s="63"/>
    </row>
    <row r="81" spans="2:18" s="2" customFormat="1" ht="15" customHeight="1">
      <c r="B81" s="63"/>
      <c r="C81" s="63"/>
      <c r="D81" s="195"/>
      <c r="E81" s="195"/>
      <c r="F81" s="195"/>
      <c r="G81" s="195"/>
      <c r="H81" s="195"/>
      <c r="I81" s="195"/>
      <c r="J81" s="195"/>
      <c r="K81" s="195"/>
      <c r="L81" s="195"/>
      <c r="M81" s="195"/>
      <c r="N81" s="195"/>
      <c r="O81" s="63"/>
      <c r="P81" s="63"/>
      <c r="Q81" s="63"/>
      <c r="R81" s="63"/>
    </row>
    <row r="82" spans="2:18" s="2" customFormat="1" ht="15" customHeight="1">
      <c r="B82" s="63"/>
      <c r="C82" s="63" t="s">
        <v>668</v>
      </c>
      <c r="D82" s="63"/>
      <c r="E82" s="63"/>
      <c r="F82" s="63"/>
      <c r="G82" s="63"/>
      <c r="H82" s="63"/>
      <c r="I82" s="63"/>
      <c r="J82" s="63"/>
      <c r="K82" s="63"/>
      <c r="L82" s="63"/>
      <c r="M82" s="63"/>
      <c r="N82" s="63"/>
      <c r="O82" s="63"/>
      <c r="P82" s="63"/>
      <c r="Q82" s="63"/>
      <c r="R82" s="63"/>
    </row>
    <row r="83" spans="2:18" s="2" customFormat="1" ht="15" customHeight="1">
      <c r="B83" s="63"/>
      <c r="C83" s="654" t="str">
        <f>IF(ISBLANK('02入力票（その２）'!$G$168),"年　　　月　　　日",'02入力票（その２）'!$G$168)</f>
        <v>年　　　月　　　日</v>
      </c>
      <c r="D83" s="654"/>
      <c r="E83" s="654"/>
      <c r="F83" s="63"/>
      <c r="G83" s="63"/>
      <c r="H83" s="63"/>
      <c r="I83" s="63"/>
      <c r="J83" s="63"/>
      <c r="K83" s="63"/>
      <c r="L83" s="63"/>
      <c r="M83" s="63"/>
      <c r="N83" s="63"/>
      <c r="O83" s="63"/>
      <c r="P83" s="63"/>
      <c r="Q83" s="63"/>
      <c r="R83" s="63"/>
    </row>
    <row r="84" spans="2:18" s="2" customFormat="1" ht="15" customHeight="1">
      <c r="B84" s="163"/>
      <c r="C84" s="654"/>
      <c r="D84" s="654"/>
      <c r="E84" s="654"/>
      <c r="F84" s="164"/>
      <c r="G84" s="63"/>
      <c r="H84" s="63"/>
      <c r="I84" s="63"/>
      <c r="J84" s="63"/>
      <c r="K84" s="63"/>
      <c r="L84" s="63"/>
      <c r="M84" s="63"/>
      <c r="N84" s="63" t="s">
        <v>669</v>
      </c>
      <c r="O84" s="63"/>
      <c r="P84" s="63"/>
      <c r="Q84" s="63"/>
      <c r="R84" s="63"/>
    </row>
    <row r="85" spans="2:18" s="2" customFormat="1" ht="28.5" customHeight="1">
      <c r="B85" s="163"/>
      <c r="C85" s="751" t="s">
        <v>2471</v>
      </c>
      <c r="D85" s="752"/>
      <c r="E85" s="752"/>
      <c r="F85" s="752"/>
      <c r="G85" s="752"/>
      <c r="H85" s="752"/>
      <c r="I85" s="649" t="s">
        <v>670</v>
      </c>
      <c r="J85" s="63"/>
      <c r="K85" s="165"/>
      <c r="L85" s="63"/>
      <c r="M85" s="63"/>
      <c r="O85" s="166">
        <f>'02入力票（その２）'!I10</f>
        <v>0</v>
      </c>
      <c r="P85" s="166" t="s">
        <v>381</v>
      </c>
      <c r="Q85" s="63"/>
      <c r="R85" s="63"/>
    </row>
    <row r="86" spans="2:18" s="2" customFormat="1" ht="29.25" customHeight="1">
      <c r="B86" s="63"/>
      <c r="C86" s="753"/>
      <c r="D86" s="753"/>
      <c r="E86" s="753"/>
      <c r="F86" s="753"/>
      <c r="G86" s="753"/>
      <c r="H86" s="753"/>
      <c r="I86" s="650"/>
      <c r="J86" s="63"/>
      <c r="K86" s="165"/>
      <c r="L86" s="63"/>
      <c r="M86" s="63"/>
      <c r="O86" s="166" t="str">
        <f>'02入力票（その２）'!I11</f>
        <v>○</v>
      </c>
      <c r="P86" s="166" t="s">
        <v>382</v>
      </c>
      <c r="Q86" s="63"/>
      <c r="R86" s="63"/>
    </row>
    <row r="87" spans="2:18" s="2" customFormat="1" ht="10.5" customHeight="1">
      <c r="B87" s="63"/>
      <c r="C87" s="63"/>
      <c r="D87" s="63"/>
      <c r="E87" s="63"/>
      <c r="F87" s="63"/>
      <c r="G87" s="63"/>
      <c r="H87" s="63"/>
      <c r="I87" s="63"/>
      <c r="J87" s="63"/>
      <c r="K87" s="165"/>
      <c r="L87" s="63"/>
      <c r="M87" s="63"/>
      <c r="O87" s="187"/>
      <c r="P87" s="187"/>
      <c r="Q87" s="63"/>
      <c r="R87" s="63"/>
    </row>
    <row r="88" spans="2:18" s="2" customFormat="1" ht="18.75" customHeight="1">
      <c r="B88" s="163"/>
      <c r="C88" s="656" t="s">
        <v>671</v>
      </c>
      <c r="D88" s="656"/>
      <c r="E88" s="656"/>
      <c r="F88" s="167"/>
      <c r="G88" s="744" t="str">
        <f>'02入力票（その２）'!I12</f>
        <v/>
      </c>
      <c r="H88" s="745"/>
      <c r="I88" s="62"/>
      <c r="J88" s="63"/>
      <c r="K88" s="63"/>
      <c r="L88" s="63"/>
      <c r="M88" s="63"/>
      <c r="N88" s="63"/>
      <c r="O88" s="63"/>
      <c r="P88" s="63"/>
      <c r="Q88" s="63"/>
      <c r="R88" s="63"/>
    </row>
    <row r="89" spans="2:18" s="2" customFormat="1" ht="9" customHeight="1">
      <c r="B89" s="63"/>
      <c r="C89" s="168"/>
      <c r="D89" s="168"/>
      <c r="E89" s="169"/>
      <c r="F89" s="63"/>
      <c r="G89" s="63"/>
      <c r="H89" s="63"/>
      <c r="I89" s="63"/>
      <c r="J89" s="63"/>
      <c r="K89" s="63"/>
      <c r="L89" s="63"/>
      <c r="M89" s="63"/>
      <c r="N89" s="63"/>
      <c r="O89" s="63"/>
      <c r="P89" s="63"/>
      <c r="Q89" s="63"/>
      <c r="R89" s="63"/>
    </row>
    <row r="90" spans="2:18" s="2" customFormat="1" ht="15" customHeight="1">
      <c r="B90" s="163"/>
      <c r="C90" s="656" t="s">
        <v>831</v>
      </c>
      <c r="D90" s="656"/>
      <c r="E90" s="656"/>
      <c r="F90" s="168"/>
      <c r="G90" s="170" t="str">
        <f>CONCATENATE('02入力票（その２）'!I15,'02入力票（その２）'!I17,'02入力票（その２）'!I19)</f>
        <v>自動入力</v>
      </c>
      <c r="H90" s="171"/>
      <c r="I90" s="171"/>
      <c r="J90" s="171"/>
      <c r="K90" s="171"/>
      <c r="L90" s="171"/>
      <c r="M90" s="171"/>
      <c r="N90" s="171"/>
      <c r="O90" s="172"/>
      <c r="P90" s="63"/>
    </row>
    <row r="91" spans="2:18" s="2" customFormat="1" ht="24.75" customHeight="1">
      <c r="B91" s="173"/>
      <c r="C91" s="656" t="s">
        <v>672</v>
      </c>
      <c r="D91" s="656"/>
      <c r="E91" s="656"/>
      <c r="F91" s="168"/>
      <c r="G91" s="174" t="str">
        <f>CONCATENATE('02入力票（その２）'!I14,'02入力票（その２）'!I16,'02入力票（その２）'!I18)</f>
        <v>※　選択してください。</v>
      </c>
      <c r="H91" s="175"/>
      <c r="I91" s="175"/>
      <c r="J91" s="175"/>
      <c r="K91" s="175"/>
      <c r="L91" s="176" t="str">
        <f>'02入力票（その２）'!I20</f>
        <v/>
      </c>
      <c r="M91" s="176"/>
      <c r="N91" s="176"/>
      <c r="O91" s="177"/>
      <c r="P91" s="63"/>
    </row>
    <row r="92" spans="2:18" s="2" customFormat="1" ht="10.5" customHeight="1">
      <c r="B92" s="63"/>
      <c r="C92" s="168"/>
      <c r="D92" s="168"/>
      <c r="E92" s="169"/>
      <c r="F92" s="169"/>
      <c r="G92" s="178"/>
      <c r="H92" s="178"/>
      <c r="I92" s="178"/>
      <c r="J92" s="178"/>
      <c r="K92" s="178"/>
      <c r="L92" s="178"/>
      <c r="M92" s="178"/>
      <c r="N92" s="178"/>
      <c r="O92" s="178"/>
      <c r="P92" s="63"/>
      <c r="Q92" s="63"/>
      <c r="R92" s="63"/>
    </row>
    <row r="93" spans="2:18" s="2" customFormat="1" ht="15" customHeight="1">
      <c r="B93" s="163"/>
      <c r="C93" s="656" t="s">
        <v>832</v>
      </c>
      <c r="D93" s="656"/>
      <c r="E93" s="656"/>
      <c r="F93" s="167"/>
      <c r="G93" s="170" t="str">
        <f>'02入力票（その２）'!I22</f>
        <v/>
      </c>
      <c r="H93" s="179"/>
      <c r="I93" s="179"/>
      <c r="J93" s="179"/>
      <c r="K93" s="179"/>
      <c r="L93" s="179"/>
      <c r="M93" s="179"/>
      <c r="N93" s="179"/>
      <c r="O93" s="180"/>
      <c r="P93" s="63"/>
      <c r="Q93" s="63"/>
      <c r="R93" s="63"/>
    </row>
    <row r="94" spans="2:18" s="2" customFormat="1" ht="26.25" customHeight="1">
      <c r="B94" s="181"/>
      <c r="C94" s="656" t="s">
        <v>606</v>
      </c>
      <c r="D94" s="656"/>
      <c r="E94" s="656"/>
      <c r="F94" s="167"/>
      <c r="G94" s="174" t="str">
        <f>'02入力票（その２）'!I21</f>
        <v/>
      </c>
      <c r="H94" s="176"/>
      <c r="I94" s="176"/>
      <c r="J94" s="176"/>
      <c r="K94" s="176"/>
      <c r="L94" s="176"/>
      <c r="M94" s="176"/>
      <c r="N94" s="176"/>
      <c r="O94" s="177"/>
      <c r="P94" s="63"/>
      <c r="Q94" s="63"/>
      <c r="R94" s="63"/>
    </row>
    <row r="95" spans="2:18" s="2" customFormat="1" ht="11.25" customHeight="1">
      <c r="B95" s="63"/>
      <c r="C95" s="168"/>
      <c r="D95" s="168"/>
      <c r="E95" s="169"/>
      <c r="F95" s="169"/>
      <c r="G95" s="178"/>
      <c r="H95" s="178"/>
      <c r="I95" s="178"/>
      <c r="J95" s="178"/>
      <c r="K95" s="178"/>
      <c r="L95" s="178"/>
      <c r="M95" s="178"/>
      <c r="N95" s="178"/>
      <c r="O95" s="178"/>
      <c r="P95" s="63"/>
      <c r="Q95" s="63"/>
      <c r="R95" s="63"/>
    </row>
    <row r="96" spans="2:18" s="2" customFormat="1" ht="15" customHeight="1">
      <c r="B96" s="163"/>
      <c r="C96" s="656" t="s">
        <v>833</v>
      </c>
      <c r="D96" s="656"/>
      <c r="E96" s="656"/>
      <c r="F96" s="168"/>
      <c r="G96" s="721" t="s">
        <v>673</v>
      </c>
      <c r="H96" s="721"/>
      <c r="I96" s="182"/>
      <c r="J96" s="735" t="str">
        <f>'02入力票（その２）'!I25</f>
        <v/>
      </c>
      <c r="K96" s="736"/>
      <c r="L96" s="736"/>
      <c r="M96" s="737"/>
      <c r="N96" s="741"/>
      <c r="O96" s="183"/>
      <c r="P96" s="63"/>
      <c r="Q96" s="63"/>
      <c r="R96" s="63"/>
    </row>
    <row r="97" spans="2:18" s="2" customFormat="1" ht="25.5" customHeight="1">
      <c r="B97" s="181"/>
      <c r="C97" s="656" t="s">
        <v>675</v>
      </c>
      <c r="D97" s="656"/>
      <c r="E97" s="656"/>
      <c r="F97" s="168"/>
      <c r="G97" s="742" t="str">
        <f>'02入力票（その２）'!I23</f>
        <v/>
      </c>
      <c r="H97" s="743"/>
      <c r="I97" s="184" t="s">
        <v>676</v>
      </c>
      <c r="J97" s="720" t="str">
        <f>'02入力票（その２）'!I24</f>
        <v/>
      </c>
      <c r="K97" s="721"/>
      <c r="L97" s="721"/>
      <c r="M97" s="722"/>
      <c r="N97" s="741"/>
      <c r="O97" s="183"/>
      <c r="P97" s="63"/>
      <c r="Q97" s="63"/>
      <c r="R97" s="63"/>
    </row>
    <row r="98" spans="2:18" s="2" customFormat="1" ht="9" customHeight="1">
      <c r="B98" s="63"/>
      <c r="C98" s="168"/>
      <c r="D98" s="168"/>
      <c r="E98" s="169"/>
      <c r="F98" s="169"/>
      <c r="G98" s="185"/>
      <c r="H98" s="185"/>
      <c r="I98" s="185"/>
      <c r="J98" s="185"/>
      <c r="K98" s="185"/>
      <c r="L98" s="185"/>
      <c r="M98" s="185"/>
      <c r="N98" s="185"/>
      <c r="O98" s="185"/>
      <c r="P98" s="63"/>
      <c r="Q98" s="63"/>
      <c r="R98" s="63"/>
    </row>
    <row r="99" spans="2:18" s="2" customFormat="1" ht="21.75" customHeight="1">
      <c r="B99" s="163"/>
      <c r="C99" s="738" t="s">
        <v>677</v>
      </c>
      <c r="D99" s="738"/>
      <c r="E99" s="738"/>
      <c r="F99" s="186"/>
      <c r="G99" s="730" t="str">
        <f>'02入力票（その２）'!I26</f>
        <v/>
      </c>
      <c r="H99" s="731"/>
      <c r="I99" s="731"/>
      <c r="J99" s="732"/>
      <c r="K99" s="677" t="s">
        <v>85</v>
      </c>
      <c r="L99" s="677"/>
      <c r="M99" s="739" t="str">
        <f>'02入力票（その２）'!I28</f>
        <v/>
      </c>
      <c r="N99" s="740"/>
      <c r="O99" s="188" t="s">
        <v>87</v>
      </c>
      <c r="P99" s="63"/>
      <c r="Q99" s="63"/>
      <c r="R99" s="63"/>
    </row>
    <row r="100" spans="2:18" s="2" customFormat="1" ht="9.75" customHeight="1">
      <c r="B100" s="63"/>
      <c r="C100" s="189"/>
      <c r="D100" s="189"/>
      <c r="E100" s="169"/>
      <c r="F100" s="169"/>
      <c r="G100" s="190"/>
      <c r="H100" s="190"/>
      <c r="I100" s="190"/>
      <c r="J100" s="190"/>
      <c r="K100" s="677"/>
      <c r="L100" s="677"/>
      <c r="M100" s="191"/>
      <c r="N100" s="191"/>
      <c r="O100" s="188"/>
      <c r="P100" s="63"/>
      <c r="Q100" s="63"/>
      <c r="R100" s="63"/>
    </row>
    <row r="101" spans="2:18" s="2" customFormat="1" ht="21" customHeight="1">
      <c r="B101" s="163"/>
      <c r="C101" s="738" t="s">
        <v>678</v>
      </c>
      <c r="D101" s="738"/>
      <c r="E101" s="738"/>
      <c r="F101" s="186"/>
      <c r="G101" s="730" t="str">
        <f>'02入力票（その２）'!I27</f>
        <v/>
      </c>
      <c r="H101" s="731"/>
      <c r="I101" s="731"/>
      <c r="J101" s="732"/>
      <c r="K101" s="192"/>
      <c r="L101" s="187"/>
      <c r="M101" s="63"/>
      <c r="N101" s="63"/>
      <c r="O101" s="193"/>
      <c r="P101" s="63"/>
      <c r="Q101" s="63"/>
      <c r="R101" s="63"/>
    </row>
    <row r="102" spans="2:18" s="2" customFormat="1" ht="10.5" customHeight="1">
      <c r="B102" s="63"/>
      <c r="C102" s="168"/>
      <c r="D102" s="168"/>
      <c r="E102" s="169"/>
      <c r="F102" s="169"/>
      <c r="G102" s="190"/>
      <c r="H102" s="190"/>
      <c r="I102" s="190"/>
      <c r="J102" s="190"/>
      <c r="K102" s="729" t="s">
        <v>2446</v>
      </c>
      <c r="L102" s="729"/>
      <c r="N102" s="62"/>
      <c r="P102" s="63"/>
      <c r="Q102" s="63"/>
      <c r="R102" s="63"/>
    </row>
    <row r="103" spans="2:18" s="2" customFormat="1" ht="19.5" customHeight="1">
      <c r="B103" s="163"/>
      <c r="C103" s="656" t="s">
        <v>834</v>
      </c>
      <c r="D103" s="656"/>
      <c r="E103" s="656"/>
      <c r="F103" s="167"/>
      <c r="G103" s="730" t="str">
        <f>'02入力票（その２）'!I30</f>
        <v/>
      </c>
      <c r="H103" s="731"/>
      <c r="I103" s="731"/>
      <c r="J103" s="732"/>
      <c r="K103" s="729"/>
      <c r="L103" s="729"/>
      <c r="M103" s="733" t="str">
        <f>IF('02入力票（その２）'!I29+'02入力票（その２）'!I48=0,"",'02入力票（その２）'!I29+'02入力票（その２）'!I48)</f>
        <v/>
      </c>
      <c r="N103" s="734"/>
      <c r="O103" s="185" t="s">
        <v>89</v>
      </c>
      <c r="P103" s="63"/>
      <c r="Q103" s="63"/>
      <c r="R103" s="63"/>
    </row>
    <row r="104" spans="2:18" s="2" customFormat="1" ht="9" customHeight="1">
      <c r="B104" s="63"/>
      <c r="C104" s="168"/>
      <c r="D104" s="168"/>
      <c r="E104" s="169"/>
      <c r="F104" s="63"/>
      <c r="G104" s="63"/>
      <c r="H104" s="63"/>
      <c r="I104" s="63"/>
      <c r="J104" s="63"/>
      <c r="K104" s="63"/>
      <c r="L104" s="63"/>
      <c r="M104" s="63"/>
      <c r="N104" s="63"/>
      <c r="O104" s="63"/>
      <c r="P104" s="63"/>
      <c r="Q104" s="63"/>
      <c r="R104" s="63"/>
    </row>
    <row r="105" spans="2:18" s="2" customFormat="1" ht="15" customHeight="1">
      <c r="B105" s="163"/>
      <c r="C105" s="656" t="s">
        <v>835</v>
      </c>
      <c r="D105" s="656"/>
      <c r="E105" s="656"/>
      <c r="F105" s="168"/>
      <c r="G105" s="735" t="str">
        <f>'02入力票（その２）'!I54</f>
        <v/>
      </c>
      <c r="H105" s="736"/>
      <c r="I105" s="736"/>
      <c r="J105" s="737"/>
      <c r="R105" s="63"/>
    </row>
    <row r="106" spans="2:18" s="2" customFormat="1" ht="22.5" customHeight="1">
      <c r="B106" s="181"/>
      <c r="C106" s="719" t="s">
        <v>679</v>
      </c>
      <c r="D106" s="719"/>
      <c r="E106" s="719"/>
      <c r="F106" s="168"/>
      <c r="G106" s="720" t="str">
        <f>'02入力票（その２）'!I53</f>
        <v/>
      </c>
      <c r="H106" s="721"/>
      <c r="I106" s="721"/>
      <c r="J106" s="722"/>
      <c r="K106" s="723" t="s">
        <v>680</v>
      </c>
      <c r="L106" s="724"/>
      <c r="M106" s="725" t="str">
        <f>'02入力票（その２）'!I55</f>
        <v/>
      </c>
      <c r="N106" s="726"/>
      <c r="O106" s="727"/>
      <c r="P106" s="63"/>
      <c r="Q106" s="63"/>
      <c r="R106" s="63"/>
    </row>
    <row r="107" spans="2:18" s="2" customFormat="1" ht="23.25" customHeight="1">
      <c r="B107" s="163"/>
      <c r="C107" s="63"/>
      <c r="D107" s="63"/>
      <c r="E107" s="63"/>
      <c r="F107" s="63"/>
      <c r="G107" s="63"/>
      <c r="H107" s="63"/>
      <c r="I107" s="63"/>
      <c r="J107" s="63"/>
      <c r="K107" s="728" t="s">
        <v>681</v>
      </c>
      <c r="L107" s="724"/>
      <c r="M107" s="688" t="str">
        <f>'02入力票（その２）'!I56</f>
        <v/>
      </c>
      <c r="N107" s="689"/>
      <c r="O107" s="699"/>
      <c r="P107" s="63"/>
      <c r="Q107" s="63"/>
      <c r="R107" s="63"/>
    </row>
    <row r="108" spans="2:18" s="2" customFormat="1" ht="16.5" customHeight="1">
      <c r="B108" s="163"/>
      <c r="C108" s="63"/>
      <c r="D108" s="63"/>
      <c r="E108" s="63"/>
      <c r="F108" s="63"/>
      <c r="G108" s="63"/>
      <c r="H108" s="63"/>
      <c r="I108" s="63"/>
      <c r="J108" s="63"/>
      <c r="K108" s="194"/>
      <c r="L108" s="194"/>
      <c r="M108" s="187"/>
      <c r="N108" s="187"/>
      <c r="O108" s="187"/>
      <c r="P108" s="63"/>
      <c r="Q108" s="63"/>
      <c r="R108" s="63"/>
    </row>
    <row r="109" spans="2:18" s="2" customFormat="1" ht="15" customHeight="1">
      <c r="B109" s="63"/>
      <c r="C109" s="63"/>
      <c r="D109" s="63"/>
      <c r="E109" s="63"/>
      <c r="F109" s="63"/>
      <c r="G109" s="63"/>
      <c r="H109" s="63"/>
      <c r="I109" s="63"/>
      <c r="J109" s="63"/>
      <c r="K109" s="63"/>
      <c r="L109" s="63"/>
      <c r="M109" s="63"/>
      <c r="N109" s="63"/>
      <c r="P109" s="63"/>
      <c r="Q109" s="63"/>
      <c r="R109" s="159"/>
    </row>
    <row r="110" spans="2:18" ht="15" customHeight="1">
      <c r="B110" s="63"/>
      <c r="C110" s="63"/>
      <c r="D110" s="63"/>
      <c r="F110" s="62"/>
      <c r="G110" s="62"/>
      <c r="H110" s="62"/>
      <c r="I110" s="62"/>
      <c r="J110" s="62"/>
      <c r="K110" s="62"/>
      <c r="L110" s="62"/>
      <c r="M110" s="62"/>
      <c r="N110" s="62"/>
      <c r="O110" s="63"/>
      <c r="P110" s="63"/>
      <c r="Q110" s="63"/>
      <c r="R110" s="63"/>
    </row>
    <row r="111" spans="2:18" ht="21.75" customHeight="1">
      <c r="B111" s="653" t="s">
        <v>682</v>
      </c>
      <c r="C111" s="653"/>
      <c r="D111" s="653"/>
      <c r="E111" s="653"/>
      <c r="F111" s="653"/>
      <c r="G111" s="653"/>
      <c r="H111" s="653"/>
      <c r="I111" s="653"/>
      <c r="J111" s="653"/>
      <c r="K111" s="653"/>
      <c r="L111" s="653"/>
      <c r="M111" s="653"/>
      <c r="N111" s="653"/>
      <c r="O111" s="653"/>
      <c r="P111" s="653"/>
      <c r="Q111" s="653"/>
      <c r="R111" s="653"/>
    </row>
    <row r="112" spans="2:18" ht="15" customHeight="1">
      <c r="B112" s="63"/>
      <c r="C112" s="659" t="s">
        <v>683</v>
      </c>
      <c r="D112" s="659"/>
      <c r="E112" s="659"/>
      <c r="F112" s="63"/>
      <c r="G112" s="63"/>
      <c r="H112" s="63"/>
      <c r="I112" s="63"/>
      <c r="J112" s="63"/>
      <c r="K112" s="63"/>
      <c r="L112" s="63"/>
      <c r="M112" s="63"/>
      <c r="N112" s="63"/>
      <c r="O112" s="63"/>
      <c r="P112" s="63"/>
      <c r="Q112" s="63"/>
      <c r="R112" s="63"/>
    </row>
    <row r="113" spans="2:18" ht="14.1" customHeight="1">
      <c r="B113" s="63"/>
      <c r="C113" s="691" t="s">
        <v>684</v>
      </c>
      <c r="D113" s="706" t="s">
        <v>685</v>
      </c>
      <c r="E113" s="706"/>
      <c r="F113" s="706"/>
      <c r="G113" s="683" t="s">
        <v>686</v>
      </c>
      <c r="H113" s="683"/>
      <c r="I113" s="471" t="s">
        <v>687</v>
      </c>
      <c r="J113" s="63"/>
      <c r="K113" s="690" t="s">
        <v>688</v>
      </c>
      <c r="L113" s="688" t="s">
        <v>689</v>
      </c>
      <c r="M113" s="699"/>
      <c r="N113" s="688" t="s">
        <v>690</v>
      </c>
      <c r="O113" s="689"/>
      <c r="P113" s="689"/>
      <c r="Q113" s="699"/>
      <c r="R113" s="471" t="s">
        <v>687</v>
      </c>
    </row>
    <row r="114" spans="2:18" ht="14.1" customHeight="1">
      <c r="B114" s="63"/>
      <c r="C114" s="704"/>
      <c r="D114" s="196" t="s">
        <v>691</v>
      </c>
      <c r="E114" s="191"/>
      <c r="F114" s="197"/>
      <c r="G114" s="198" t="s">
        <v>692</v>
      </c>
      <c r="H114" s="258"/>
      <c r="I114" s="534"/>
      <c r="J114" s="63"/>
      <c r="K114" s="690"/>
      <c r="M114" s="200"/>
      <c r="N114" s="695" t="s">
        <v>693</v>
      </c>
      <c r="O114" s="696"/>
      <c r="P114" s="696"/>
      <c r="Q114" s="696"/>
      <c r="R114" s="534"/>
    </row>
    <row r="115" spans="2:18" ht="14.1" customHeight="1">
      <c r="B115" s="63"/>
      <c r="C115" s="704"/>
      <c r="D115" s="131"/>
      <c r="E115" s="132"/>
      <c r="F115" s="201"/>
      <c r="G115" s="198" t="s">
        <v>694</v>
      </c>
      <c r="H115" s="258"/>
      <c r="I115" s="534"/>
      <c r="J115" s="63"/>
      <c r="K115" s="690"/>
      <c r="L115" s="202"/>
      <c r="M115" s="203"/>
      <c r="N115" s="700" t="s">
        <v>695</v>
      </c>
      <c r="O115" s="701"/>
      <c r="P115" s="701"/>
      <c r="Q115" s="701"/>
      <c r="R115" s="534"/>
    </row>
    <row r="116" spans="2:18" ht="14.1" customHeight="1">
      <c r="B116" s="63"/>
      <c r="C116" s="704"/>
      <c r="D116" s="196" t="s">
        <v>696</v>
      </c>
      <c r="E116" s="191"/>
      <c r="F116" s="197"/>
      <c r="G116" s="198" t="s">
        <v>692</v>
      </c>
      <c r="H116" s="258"/>
      <c r="I116" s="534"/>
      <c r="J116" s="63"/>
      <c r="K116" s="690"/>
      <c r="L116" s="202"/>
      <c r="M116" s="203"/>
      <c r="N116" s="695" t="s">
        <v>697</v>
      </c>
      <c r="O116" s="696"/>
      <c r="P116" s="696"/>
      <c r="Q116" s="696"/>
      <c r="R116" s="534"/>
    </row>
    <row r="117" spans="2:18" ht="14.1" customHeight="1">
      <c r="B117" s="63"/>
      <c r="C117" s="704"/>
      <c r="D117" s="128"/>
      <c r="E117" s="62"/>
      <c r="F117" s="204"/>
      <c r="G117" s="205"/>
      <c r="H117" s="472" t="s">
        <v>698</v>
      </c>
      <c r="I117" s="534"/>
      <c r="J117" s="63"/>
      <c r="K117" s="690"/>
      <c r="L117" s="202"/>
      <c r="M117" s="203"/>
      <c r="N117" s="695" t="s">
        <v>699</v>
      </c>
      <c r="O117" s="696"/>
      <c r="P117" s="696"/>
      <c r="Q117" s="696"/>
      <c r="R117" s="534"/>
    </row>
    <row r="118" spans="2:18" ht="14.1" customHeight="1">
      <c r="B118" s="63"/>
      <c r="C118" s="704"/>
      <c r="D118" s="128"/>
      <c r="E118" s="62"/>
      <c r="F118" s="204"/>
      <c r="G118" s="206" t="s">
        <v>694</v>
      </c>
      <c r="H118" s="702" t="s">
        <v>700</v>
      </c>
      <c r="I118" s="693"/>
      <c r="J118" s="63"/>
      <c r="K118" s="690"/>
      <c r="L118" s="202"/>
      <c r="M118" s="203"/>
      <c r="N118" s="695" t="s">
        <v>701</v>
      </c>
      <c r="O118" s="696"/>
      <c r="P118" s="696"/>
      <c r="Q118" s="696"/>
      <c r="R118" s="534"/>
    </row>
    <row r="119" spans="2:18" ht="14.1" customHeight="1">
      <c r="B119" s="63"/>
      <c r="C119" s="704"/>
      <c r="D119" s="128"/>
      <c r="E119" s="62"/>
      <c r="F119" s="204"/>
      <c r="G119" s="10"/>
      <c r="H119" s="703"/>
      <c r="I119" s="694"/>
      <c r="J119" s="63"/>
      <c r="K119" s="690"/>
      <c r="L119" s="202"/>
      <c r="M119" s="203"/>
      <c r="N119" s="700" t="s">
        <v>702</v>
      </c>
      <c r="O119" s="701"/>
      <c r="P119" s="701"/>
      <c r="Q119" s="701"/>
      <c r="R119" s="534"/>
    </row>
    <row r="120" spans="2:18" ht="14.1" customHeight="1">
      <c r="B120" s="63"/>
      <c r="C120" s="704"/>
      <c r="D120" s="131"/>
      <c r="E120" s="132"/>
      <c r="F120" s="201"/>
      <c r="G120" s="207"/>
      <c r="H120" s="472" t="s">
        <v>703</v>
      </c>
      <c r="I120" s="534"/>
      <c r="J120" s="63"/>
      <c r="K120" s="690"/>
      <c r="L120" s="128" t="s">
        <v>704</v>
      </c>
      <c r="M120" s="203"/>
      <c r="N120" s="695" t="s">
        <v>705</v>
      </c>
      <c r="O120" s="696"/>
      <c r="P120" s="696"/>
      <c r="Q120" s="696"/>
      <c r="R120" s="534"/>
    </row>
    <row r="121" spans="2:18" ht="14.1" customHeight="1">
      <c r="B121" s="63"/>
      <c r="C121" s="704"/>
      <c r="D121" s="196" t="s">
        <v>706</v>
      </c>
      <c r="E121" s="191"/>
      <c r="F121" s="197"/>
      <c r="G121" s="240" t="s">
        <v>692</v>
      </c>
      <c r="H121" s="475"/>
      <c r="I121" s="534"/>
      <c r="J121" s="63"/>
      <c r="K121" s="690"/>
      <c r="L121" s="202"/>
      <c r="M121" s="203"/>
      <c r="N121" s="717" t="s">
        <v>707</v>
      </c>
      <c r="O121" s="718"/>
      <c r="P121" s="718"/>
      <c r="Q121" s="718"/>
      <c r="R121" s="693"/>
    </row>
    <row r="122" spans="2:18" ht="14.1" customHeight="1">
      <c r="B122" s="63"/>
      <c r="C122" s="704"/>
      <c r="D122" s="128"/>
      <c r="E122" s="62"/>
      <c r="F122" s="204"/>
      <c r="G122" s="205"/>
      <c r="H122" s="472" t="s">
        <v>708</v>
      </c>
      <c r="I122" s="534"/>
      <c r="J122" s="63"/>
      <c r="K122" s="690"/>
      <c r="L122" s="202"/>
      <c r="M122" s="203"/>
      <c r="N122" s="717"/>
      <c r="O122" s="718"/>
      <c r="P122" s="718"/>
      <c r="Q122" s="718"/>
      <c r="R122" s="694"/>
    </row>
    <row r="123" spans="2:18" ht="14.1" customHeight="1">
      <c r="B123" s="63"/>
      <c r="C123" s="704"/>
      <c r="D123" s="128"/>
      <c r="E123" s="62"/>
      <c r="F123" s="204"/>
      <c r="G123" s="208" t="s">
        <v>694</v>
      </c>
      <c r="H123" s="472" t="s">
        <v>709</v>
      </c>
      <c r="I123" s="534"/>
      <c r="J123" s="63"/>
      <c r="K123" s="690"/>
      <c r="L123" s="202"/>
      <c r="M123" s="203"/>
      <c r="N123" s="695" t="s">
        <v>710</v>
      </c>
      <c r="O123" s="696"/>
      <c r="P123" s="696"/>
      <c r="Q123" s="696"/>
      <c r="R123" s="534"/>
    </row>
    <row r="124" spans="2:18" ht="14.1" customHeight="1">
      <c r="B124" s="63"/>
      <c r="C124" s="704"/>
      <c r="D124" s="131"/>
      <c r="E124" s="132"/>
      <c r="F124" s="201"/>
      <c r="G124" s="207"/>
      <c r="H124" s="472" t="s">
        <v>711</v>
      </c>
      <c r="I124" s="534"/>
      <c r="J124" s="63"/>
      <c r="K124" s="690"/>
      <c r="L124" s="202"/>
      <c r="M124" s="203"/>
      <c r="N124" s="695" t="s">
        <v>712</v>
      </c>
      <c r="O124" s="696"/>
      <c r="P124" s="696"/>
      <c r="Q124" s="696"/>
      <c r="R124" s="534"/>
    </row>
    <row r="125" spans="2:18" ht="14.1" customHeight="1">
      <c r="B125" s="63"/>
      <c r="C125" s="704"/>
      <c r="D125" s="196" t="s">
        <v>713</v>
      </c>
      <c r="E125" s="191"/>
      <c r="F125" s="197"/>
      <c r="G125" s="198" t="s">
        <v>692</v>
      </c>
      <c r="H125" s="258"/>
      <c r="I125" s="534"/>
      <c r="J125" s="63"/>
      <c r="K125" s="690"/>
      <c r="L125" s="202"/>
      <c r="M125" s="203"/>
      <c r="N125" s="695" t="s">
        <v>714</v>
      </c>
      <c r="O125" s="696"/>
      <c r="P125" s="696"/>
      <c r="Q125" s="696"/>
      <c r="R125" s="534"/>
    </row>
    <row r="126" spans="2:18" ht="14.1" customHeight="1">
      <c r="B126" s="63"/>
      <c r="C126" s="704"/>
      <c r="D126" s="131"/>
      <c r="E126" s="132"/>
      <c r="F126" s="201"/>
      <c r="G126" s="198" t="s">
        <v>694</v>
      </c>
      <c r="H126" s="258"/>
      <c r="I126" s="534"/>
      <c r="J126" s="63"/>
      <c r="K126" s="690"/>
      <c r="L126" s="202"/>
      <c r="M126" s="203"/>
      <c r="N126" s="695" t="s">
        <v>715</v>
      </c>
      <c r="O126" s="696"/>
      <c r="P126" s="696"/>
      <c r="Q126" s="696"/>
      <c r="R126" s="534"/>
    </row>
    <row r="127" spans="2:18" ht="14.1" customHeight="1">
      <c r="B127" s="63"/>
      <c r="C127" s="704"/>
      <c r="D127" s="196" t="s">
        <v>716</v>
      </c>
      <c r="E127" s="191"/>
      <c r="F127" s="197"/>
      <c r="G127" s="198" t="s">
        <v>692</v>
      </c>
      <c r="H127" s="258"/>
      <c r="I127" s="534"/>
      <c r="J127" s="63"/>
      <c r="K127" s="690"/>
      <c r="L127" s="202"/>
      <c r="M127" s="203"/>
      <c r="N127" s="717" t="s">
        <v>717</v>
      </c>
      <c r="O127" s="718"/>
      <c r="P127" s="718"/>
      <c r="Q127" s="718"/>
      <c r="R127" s="693"/>
    </row>
    <row r="128" spans="2:18" ht="14.1" customHeight="1">
      <c r="B128" s="63"/>
      <c r="C128" s="704"/>
      <c r="D128" s="131"/>
      <c r="E128" s="132"/>
      <c r="F128" s="201"/>
      <c r="G128" s="198" t="s">
        <v>694</v>
      </c>
      <c r="H128" s="258"/>
      <c r="I128" s="534"/>
      <c r="J128" s="63"/>
      <c r="K128" s="690"/>
      <c r="L128" s="209"/>
      <c r="M128" s="210"/>
      <c r="N128" s="717"/>
      <c r="O128" s="718"/>
      <c r="P128" s="718"/>
      <c r="Q128" s="718"/>
      <c r="R128" s="694"/>
    </row>
    <row r="129" spans="2:18" ht="14.1" customHeight="1">
      <c r="B129" s="63"/>
      <c r="C129" s="704"/>
      <c r="D129" s="196" t="s">
        <v>718</v>
      </c>
      <c r="E129" s="191"/>
      <c r="F129" s="197"/>
      <c r="G129" s="198" t="s">
        <v>692</v>
      </c>
      <c r="H129" s="258"/>
      <c r="I129" s="534"/>
      <c r="J129" s="63"/>
      <c r="K129" s="690"/>
      <c r="L129" s="196" t="s">
        <v>719</v>
      </c>
      <c r="M129" s="197"/>
      <c r="N129" s="695" t="s">
        <v>693</v>
      </c>
      <c r="O129" s="696"/>
      <c r="P129" s="696"/>
      <c r="Q129" s="696"/>
      <c r="R129" s="534"/>
    </row>
    <row r="130" spans="2:18" ht="14.1" customHeight="1">
      <c r="B130" s="63"/>
      <c r="C130" s="705"/>
      <c r="D130" s="131"/>
      <c r="E130" s="132"/>
      <c r="F130" s="201"/>
      <c r="G130" s="198" t="s">
        <v>694</v>
      </c>
      <c r="H130" s="258"/>
      <c r="I130" s="534"/>
      <c r="J130" s="63"/>
      <c r="K130" s="690"/>
      <c r="L130" s="131"/>
      <c r="M130" s="201"/>
      <c r="N130" s="695" t="s">
        <v>368</v>
      </c>
      <c r="O130" s="696"/>
      <c r="P130" s="696"/>
      <c r="Q130" s="696"/>
      <c r="R130" s="534"/>
    </row>
    <row r="131" spans="2:18" ht="14.1" customHeight="1">
      <c r="B131" s="63"/>
      <c r="C131" s="63"/>
      <c r="D131" s="211"/>
      <c r="E131" s="63"/>
      <c r="F131" s="63"/>
      <c r="G131" s="63"/>
      <c r="H131" s="63"/>
      <c r="I131" s="212"/>
      <c r="J131" s="63"/>
      <c r="K131" s="690"/>
      <c r="L131" s="213" t="s">
        <v>720</v>
      </c>
      <c r="M131" s="199"/>
      <c r="N131" s="695" t="s">
        <v>697</v>
      </c>
      <c r="O131" s="696"/>
      <c r="P131" s="696"/>
      <c r="Q131" s="696"/>
      <c r="R131" s="534"/>
    </row>
    <row r="132" spans="2:18" ht="14.1" customHeight="1">
      <c r="B132" s="63"/>
      <c r="C132" s="63"/>
      <c r="D132" s="702" t="s">
        <v>721</v>
      </c>
      <c r="E132" s="707"/>
      <c r="F132" s="707"/>
      <c r="G132" s="707"/>
      <c r="H132" s="711"/>
      <c r="I132" s="712"/>
      <c r="J132" s="63"/>
      <c r="K132" s="690"/>
      <c r="L132" s="213" t="s">
        <v>722</v>
      </c>
      <c r="M132" s="199"/>
      <c r="N132" s="695" t="s">
        <v>836</v>
      </c>
      <c r="O132" s="696"/>
      <c r="P132" s="696"/>
      <c r="Q132" s="696"/>
      <c r="R132" s="534"/>
    </row>
    <row r="133" spans="2:18" ht="14.1" customHeight="1">
      <c r="B133" s="63"/>
      <c r="C133" s="63"/>
      <c r="D133" s="708"/>
      <c r="E133" s="709"/>
      <c r="F133" s="709"/>
      <c r="G133" s="709"/>
      <c r="H133" s="713"/>
      <c r="I133" s="714"/>
      <c r="J133" s="63"/>
      <c r="K133" s="690"/>
      <c r="L133" s="196" t="s">
        <v>723</v>
      </c>
      <c r="M133" s="197"/>
      <c r="N133" s="695" t="s">
        <v>701</v>
      </c>
      <c r="O133" s="696"/>
      <c r="P133" s="696"/>
      <c r="Q133" s="696"/>
      <c r="R133" s="534"/>
    </row>
    <row r="134" spans="2:18" ht="14.1" customHeight="1">
      <c r="B134" s="63"/>
      <c r="C134" s="63"/>
      <c r="D134" s="703"/>
      <c r="E134" s="710"/>
      <c r="F134" s="710"/>
      <c r="G134" s="710"/>
      <c r="H134" s="715"/>
      <c r="I134" s="716"/>
      <c r="J134" s="63"/>
      <c r="K134" s="690"/>
      <c r="L134" s="131"/>
      <c r="M134" s="201"/>
      <c r="N134" s="695" t="s">
        <v>368</v>
      </c>
      <c r="O134" s="696"/>
      <c r="P134" s="696"/>
      <c r="Q134" s="696"/>
      <c r="R134" s="534"/>
    </row>
    <row r="135" spans="2:18" ht="14.1" customHeight="1">
      <c r="B135" s="63"/>
      <c r="C135" s="63"/>
      <c r="D135" s="63"/>
      <c r="E135" s="63"/>
      <c r="F135" s="63"/>
      <c r="G135" s="63"/>
      <c r="H135" s="63"/>
      <c r="I135" s="63"/>
      <c r="J135" s="63"/>
      <c r="K135" s="690"/>
      <c r="L135" s="196" t="s">
        <v>724</v>
      </c>
      <c r="M135" s="197"/>
      <c r="N135" s="695" t="s">
        <v>705</v>
      </c>
      <c r="O135" s="696"/>
      <c r="P135" s="696"/>
      <c r="Q135" s="696"/>
      <c r="R135" s="534"/>
    </row>
    <row r="136" spans="2:18" ht="14.1" customHeight="1">
      <c r="B136" s="63"/>
      <c r="C136" s="63"/>
      <c r="D136" s="63"/>
      <c r="E136" s="63"/>
      <c r="F136" s="63"/>
      <c r="G136" s="63"/>
      <c r="H136" s="63"/>
      <c r="I136" s="63"/>
      <c r="J136" s="63"/>
      <c r="K136" s="690"/>
      <c r="L136" s="131"/>
      <c r="M136" s="201"/>
      <c r="N136" s="695" t="s">
        <v>368</v>
      </c>
      <c r="O136" s="696"/>
      <c r="P136" s="696"/>
      <c r="Q136" s="696"/>
      <c r="R136" s="534"/>
    </row>
    <row r="137" spans="2:18" ht="14.1" customHeight="1">
      <c r="B137" s="63"/>
      <c r="C137" s="63"/>
      <c r="D137" s="63"/>
      <c r="E137" s="63"/>
      <c r="F137" s="63"/>
      <c r="G137" s="63"/>
      <c r="H137" s="63"/>
      <c r="I137" s="63"/>
      <c r="J137" s="63"/>
      <c r="K137" s="690"/>
      <c r="L137" s="196" t="s">
        <v>725</v>
      </c>
      <c r="M137" s="197"/>
      <c r="N137" s="695" t="s">
        <v>710</v>
      </c>
      <c r="O137" s="696"/>
      <c r="P137" s="696"/>
      <c r="Q137" s="696"/>
      <c r="R137" s="534"/>
    </row>
    <row r="138" spans="2:18" ht="14.1" customHeight="1">
      <c r="B138" s="63"/>
      <c r="C138" s="63"/>
      <c r="D138" s="63"/>
      <c r="E138" s="63"/>
      <c r="F138" s="63"/>
      <c r="G138" s="63"/>
      <c r="H138" s="63"/>
      <c r="I138" s="63"/>
      <c r="J138" s="63"/>
      <c r="K138" s="690"/>
      <c r="L138" s="131"/>
      <c r="M138" s="201"/>
      <c r="N138" s="695" t="s">
        <v>368</v>
      </c>
      <c r="O138" s="696"/>
      <c r="P138" s="696"/>
      <c r="Q138" s="696"/>
      <c r="R138" s="534"/>
    </row>
    <row r="139" spans="2:18" ht="14.1" customHeight="1">
      <c r="B139" s="63"/>
      <c r="C139" s="63"/>
      <c r="D139" s="63"/>
      <c r="E139" s="63"/>
      <c r="F139" s="63"/>
      <c r="G139" s="63"/>
      <c r="H139" s="63"/>
      <c r="I139" s="63"/>
      <c r="J139" s="63"/>
      <c r="K139" s="690"/>
      <c r="L139" s="196" t="s">
        <v>726</v>
      </c>
      <c r="M139" s="197"/>
      <c r="N139" s="695" t="s">
        <v>714</v>
      </c>
      <c r="O139" s="696"/>
      <c r="P139" s="696"/>
      <c r="Q139" s="696"/>
      <c r="R139" s="534"/>
    </row>
    <row r="140" spans="2:18" ht="14.1" customHeight="1">
      <c r="B140" s="63"/>
      <c r="C140" s="63"/>
      <c r="D140" s="63"/>
      <c r="E140" s="63"/>
      <c r="F140" s="63"/>
      <c r="G140" s="63"/>
      <c r="H140" s="63"/>
      <c r="I140" s="63"/>
      <c r="J140" s="63"/>
      <c r="K140" s="690"/>
      <c r="L140" s="128"/>
      <c r="M140" s="204"/>
      <c r="N140" s="695" t="s">
        <v>715</v>
      </c>
      <c r="O140" s="696"/>
      <c r="P140" s="696"/>
      <c r="Q140" s="696"/>
      <c r="R140" s="534"/>
    </row>
    <row r="141" spans="2:18" ht="14.1" customHeight="1">
      <c r="B141" s="63"/>
      <c r="C141" s="63"/>
      <c r="D141" s="63"/>
      <c r="E141" s="63"/>
      <c r="F141" s="63"/>
      <c r="G141" s="63"/>
      <c r="H141" s="63"/>
      <c r="I141" s="63"/>
      <c r="J141" s="63"/>
      <c r="K141" s="690"/>
      <c r="L141" s="131"/>
      <c r="M141" s="201"/>
      <c r="N141" s="695" t="s">
        <v>368</v>
      </c>
      <c r="O141" s="696"/>
      <c r="P141" s="696"/>
      <c r="Q141" s="696"/>
      <c r="R141" s="534"/>
    </row>
    <row r="142" spans="2:18" ht="14.1" customHeight="1">
      <c r="B142" s="63"/>
      <c r="C142" s="63"/>
      <c r="D142" s="63"/>
      <c r="E142" s="63"/>
      <c r="F142" s="63"/>
      <c r="G142" s="63"/>
      <c r="H142" s="63"/>
      <c r="I142" s="63"/>
      <c r="J142" s="63"/>
      <c r="K142" s="697" t="s">
        <v>727</v>
      </c>
      <c r="L142" s="196" t="s">
        <v>728</v>
      </c>
      <c r="M142" s="197"/>
      <c r="N142" s="695" t="s">
        <v>729</v>
      </c>
      <c r="O142" s="696"/>
      <c r="P142" s="696"/>
      <c r="Q142" s="696"/>
      <c r="R142" s="534"/>
    </row>
    <row r="143" spans="2:18" ht="14.1" customHeight="1">
      <c r="B143" s="63"/>
      <c r="C143" s="63"/>
      <c r="D143" s="63"/>
      <c r="E143" s="63"/>
      <c r="F143" s="63"/>
      <c r="G143" s="63"/>
      <c r="H143" s="63"/>
      <c r="I143" s="63"/>
      <c r="J143" s="63"/>
      <c r="K143" s="697"/>
      <c r="L143" s="128"/>
      <c r="M143" s="204"/>
      <c r="N143" s="695" t="s">
        <v>730</v>
      </c>
      <c r="O143" s="696"/>
      <c r="P143" s="696"/>
      <c r="Q143" s="696"/>
      <c r="R143" s="487"/>
    </row>
    <row r="144" spans="2:18" ht="14.1" customHeight="1">
      <c r="B144" s="63"/>
      <c r="C144" s="63"/>
      <c r="D144" s="63"/>
      <c r="E144" s="63"/>
      <c r="F144" s="63"/>
      <c r="G144" s="63"/>
      <c r="H144" s="63"/>
      <c r="I144" s="63"/>
      <c r="J144" s="63"/>
      <c r="K144" s="697"/>
      <c r="L144" s="131"/>
      <c r="M144" s="201"/>
      <c r="N144" s="695" t="s">
        <v>731</v>
      </c>
      <c r="O144" s="696"/>
      <c r="P144" s="696"/>
      <c r="Q144" s="696"/>
      <c r="R144" s="534"/>
    </row>
    <row r="145" spans="2:20" ht="14.1" customHeight="1">
      <c r="B145" s="63"/>
      <c r="C145" s="63"/>
      <c r="D145" s="63"/>
      <c r="E145" s="63"/>
      <c r="F145" s="63"/>
      <c r="G145" s="63"/>
      <c r="H145" s="63"/>
      <c r="I145" s="63"/>
      <c r="J145" s="63"/>
      <c r="K145" s="697"/>
      <c r="L145" s="698" t="s">
        <v>732</v>
      </c>
      <c r="M145" s="698"/>
      <c r="N145" s="695" t="s">
        <v>837</v>
      </c>
      <c r="O145" s="696"/>
      <c r="P145" s="696"/>
      <c r="Q145" s="696"/>
      <c r="R145" s="534"/>
    </row>
    <row r="146" spans="2:20" ht="14.1" customHeight="1">
      <c r="B146" s="63"/>
      <c r="C146" s="63"/>
      <c r="D146" s="63"/>
      <c r="E146" s="63"/>
      <c r="F146" s="63"/>
      <c r="G146" s="63"/>
      <c r="H146" s="63"/>
      <c r="I146" s="63"/>
      <c r="J146" s="187"/>
      <c r="K146" s="63"/>
      <c r="L146" s="63"/>
      <c r="M146" s="63"/>
      <c r="N146" s="688" t="s">
        <v>733</v>
      </c>
      <c r="O146" s="689"/>
      <c r="P146" s="689"/>
      <c r="Q146" s="689"/>
      <c r="R146" s="535">
        <f>SUM(R114:R145,I114:I130)</f>
        <v>0</v>
      </c>
    </row>
    <row r="147" spans="2:20" ht="14.1" customHeight="1">
      <c r="B147" s="63"/>
      <c r="C147" s="63"/>
      <c r="D147" s="63"/>
      <c r="E147" s="63"/>
      <c r="F147" s="63"/>
      <c r="G147" s="63"/>
      <c r="H147" s="63"/>
      <c r="I147" s="63"/>
      <c r="J147" s="187"/>
      <c r="K147" s="63"/>
      <c r="L147" s="63"/>
      <c r="M147" s="63"/>
      <c r="N147" s="688" t="s">
        <v>734</v>
      </c>
      <c r="O147" s="689"/>
      <c r="P147" s="689"/>
      <c r="Q147" s="689"/>
      <c r="R147" s="536"/>
    </row>
    <row r="148" spans="2:20" ht="14.1" customHeight="1">
      <c r="B148" s="63"/>
      <c r="C148" s="63"/>
      <c r="D148" s="63"/>
      <c r="E148" s="63"/>
      <c r="F148" s="63"/>
      <c r="G148" s="63"/>
      <c r="H148" s="63"/>
      <c r="I148" s="63"/>
      <c r="J148" s="187"/>
      <c r="K148" s="63"/>
      <c r="L148" s="63"/>
      <c r="M148" s="63"/>
      <c r="N148" s="187"/>
      <c r="O148" s="187"/>
      <c r="P148" s="187"/>
      <c r="Q148" s="187"/>
      <c r="R148" s="214"/>
    </row>
    <row r="149" spans="2:20" ht="14.1" customHeight="1">
      <c r="B149" s="63"/>
      <c r="C149" s="63"/>
      <c r="D149" s="63"/>
      <c r="E149" s="63"/>
      <c r="F149" s="63"/>
      <c r="G149" s="63"/>
      <c r="H149" s="63"/>
      <c r="I149" s="63"/>
      <c r="J149" s="187"/>
      <c r="K149" s="63"/>
      <c r="L149" s="63"/>
      <c r="M149" s="63"/>
      <c r="N149" s="187"/>
      <c r="P149" s="63"/>
      <c r="Q149" s="63"/>
      <c r="R149" s="159"/>
    </row>
    <row r="150" spans="2:20" s="2" customFormat="1" ht="21" customHeight="1">
      <c r="B150" s="669" t="s">
        <v>838</v>
      </c>
      <c r="C150" s="669"/>
      <c r="D150" s="669"/>
      <c r="E150" s="669"/>
      <c r="F150" s="669"/>
      <c r="G150" s="669"/>
      <c r="H150" s="669"/>
      <c r="I150" s="669"/>
      <c r="J150" s="669"/>
      <c r="K150" s="669"/>
      <c r="L150" s="669"/>
      <c r="M150" s="669"/>
      <c r="N150" s="669"/>
      <c r="O150" s="669"/>
      <c r="P150" s="669"/>
      <c r="Q150" s="669"/>
      <c r="R150" s="669"/>
    </row>
    <row r="151" spans="2:20" s="2" customFormat="1" ht="15" customHeight="1">
      <c r="B151" s="63" t="s">
        <v>735</v>
      </c>
      <c r="C151" s="63"/>
      <c r="D151" s="63"/>
      <c r="E151" s="63"/>
      <c r="F151" s="63"/>
      <c r="G151" s="63"/>
      <c r="H151" s="63"/>
      <c r="I151" s="63"/>
      <c r="J151" s="63"/>
      <c r="K151" s="63"/>
      <c r="L151" s="63"/>
      <c r="M151" s="63"/>
      <c r="N151" s="63"/>
      <c r="O151" s="63"/>
      <c r="P151" s="63"/>
      <c r="Q151" s="63"/>
      <c r="R151" s="162" t="str">
        <f>G94</f>
        <v/>
      </c>
    </row>
    <row r="152" spans="2:20" s="2" customFormat="1" ht="14.25" customHeight="1">
      <c r="B152" s="63" t="s">
        <v>736</v>
      </c>
      <c r="J152" s="63"/>
      <c r="K152" s="63"/>
      <c r="L152" s="63"/>
      <c r="M152" s="63"/>
      <c r="N152" s="63"/>
      <c r="P152" s="216"/>
      <c r="Q152" s="216"/>
      <c r="R152" s="216"/>
    </row>
    <row r="153" spans="2:20" s="2" customFormat="1" ht="15" customHeight="1">
      <c r="B153" s="690" t="s">
        <v>535</v>
      </c>
      <c r="C153" s="662" t="s">
        <v>737</v>
      </c>
      <c r="D153" s="683" t="s">
        <v>738</v>
      </c>
      <c r="E153" s="683"/>
      <c r="F153" s="683"/>
      <c r="G153" s="683" t="s">
        <v>96</v>
      </c>
      <c r="H153" s="683" t="s">
        <v>609</v>
      </c>
      <c r="I153" s="683"/>
      <c r="J153" s="683"/>
      <c r="K153" s="683"/>
      <c r="L153" s="683"/>
      <c r="M153" s="683"/>
      <c r="N153" s="662" t="s">
        <v>739</v>
      </c>
      <c r="O153" s="662"/>
      <c r="P153" s="683" t="s">
        <v>740</v>
      </c>
      <c r="Q153" s="683"/>
      <c r="R153" s="683"/>
    </row>
    <row r="154" spans="2:20" s="2" customFormat="1" ht="15" customHeight="1">
      <c r="B154" s="691"/>
      <c r="C154" s="692"/>
      <c r="D154" s="649"/>
      <c r="E154" s="649"/>
      <c r="F154" s="649"/>
      <c r="G154" s="649"/>
      <c r="H154" s="649"/>
      <c r="I154" s="649"/>
      <c r="J154" s="649"/>
      <c r="K154" s="649"/>
      <c r="L154" s="649"/>
      <c r="M154" s="649"/>
      <c r="N154" s="692" t="s">
        <v>741</v>
      </c>
      <c r="O154" s="692"/>
      <c r="P154" s="649"/>
      <c r="Q154" s="649"/>
      <c r="R154" s="649"/>
    </row>
    <row r="155" spans="2:20" s="2" customFormat="1" ht="24.75" customHeight="1">
      <c r="B155" s="683">
        <v>1</v>
      </c>
      <c r="C155" s="683" t="str">
        <f>IF(O85="○","本社登録","－")</f>
        <v>－</v>
      </c>
      <c r="D155" s="662" t="s">
        <v>742</v>
      </c>
      <c r="E155" s="662"/>
      <c r="F155" s="662"/>
      <c r="G155" s="684" t="str">
        <f>'02入力票（その２）'!I12</f>
        <v/>
      </c>
      <c r="H155" s="685" t="str">
        <f>CONCATENATE('02入力票（その２）'!I14,'02入力票（その２）'!I16,'02入力票（その２）'!I18)</f>
        <v>※　選択してください。</v>
      </c>
      <c r="I155" s="686"/>
      <c r="J155" s="686"/>
      <c r="K155" s="686"/>
      <c r="L155" s="686"/>
      <c r="M155" s="687"/>
      <c r="N155" s="662" t="str">
        <f>'02入力票（その２）'!I26</f>
        <v/>
      </c>
      <c r="O155" s="662"/>
      <c r="P155" s="682" t="str">
        <f>IF(O85="○",S38,"　")</f>
        <v>　</v>
      </c>
      <c r="Q155" s="682"/>
      <c r="R155" s="682"/>
    </row>
    <row r="156" spans="2:20" s="2" customFormat="1" ht="24.75" customHeight="1">
      <c r="B156" s="683"/>
      <c r="C156" s="683"/>
      <c r="D156" s="662"/>
      <c r="E156" s="662"/>
      <c r="F156" s="662"/>
      <c r="G156" s="684"/>
      <c r="H156" s="679" t="str">
        <f>'02入力票（その２）'!I20</f>
        <v/>
      </c>
      <c r="I156" s="680"/>
      <c r="J156" s="680"/>
      <c r="K156" s="680"/>
      <c r="L156" s="680"/>
      <c r="M156" s="681"/>
      <c r="N156" s="662" t="str">
        <f>'02入力票（その２）'!I27</f>
        <v/>
      </c>
      <c r="O156" s="662"/>
      <c r="P156" s="682"/>
      <c r="Q156" s="682"/>
      <c r="R156" s="682"/>
    </row>
    <row r="157" spans="2:20" s="2" customFormat="1" ht="24.75" customHeight="1">
      <c r="B157" s="649" t="str">
        <f>IF(D157="","",2)</f>
        <v/>
      </c>
      <c r="C157" s="683" t="str">
        <f>IF(O86="○",O86,"－")</f>
        <v>○</v>
      </c>
      <c r="D157" s="662" t="str">
        <f>IF(ISBLANK('02入力票（その２）'!G41),"",'02入力票（その２）'!G41)</f>
        <v/>
      </c>
      <c r="E157" s="662"/>
      <c r="F157" s="662"/>
      <c r="G157" s="684" t="str">
        <f>'02入力票（その２）'!I31</f>
        <v/>
      </c>
      <c r="H157" s="685" t="str">
        <f>CONCATENATE('02入力票（その２）'!I33,'02入力票（その２）'!I35,'02入力票（その２）'!I37)</f>
        <v>※　選択してください。</v>
      </c>
      <c r="I157" s="686"/>
      <c r="J157" s="686"/>
      <c r="K157" s="686"/>
      <c r="L157" s="686"/>
      <c r="M157" s="687"/>
      <c r="N157" s="662" t="str">
        <f>'02入力票（その２）'!I46</f>
        <v/>
      </c>
      <c r="O157" s="662"/>
      <c r="P157" s="682" t="str">
        <f>IF(O86="○",S38,"　")</f>
        <v>－－－－－－－－－－－－－－－－－－－－－－－－－－－－－－</v>
      </c>
      <c r="Q157" s="682"/>
      <c r="R157" s="682"/>
      <c r="T157" s="383"/>
    </row>
    <row r="158" spans="2:20" s="2" customFormat="1" ht="24.75" customHeight="1">
      <c r="B158" s="650"/>
      <c r="C158" s="683"/>
      <c r="D158" s="662"/>
      <c r="E158" s="662"/>
      <c r="F158" s="662"/>
      <c r="G158" s="684"/>
      <c r="H158" s="679" t="str">
        <f>'02入力票（その２）'!I39</f>
        <v/>
      </c>
      <c r="I158" s="680"/>
      <c r="J158" s="680"/>
      <c r="K158" s="680"/>
      <c r="L158" s="680"/>
      <c r="M158" s="681"/>
      <c r="N158" s="662" t="str">
        <f>'02入力票（その２）'!I47</f>
        <v/>
      </c>
      <c r="O158" s="662"/>
      <c r="P158" s="682"/>
      <c r="Q158" s="682"/>
      <c r="R158" s="682"/>
      <c r="T158" s="383"/>
    </row>
    <row r="159" spans="2:20" s="2" customFormat="1" ht="15" customHeight="1">
      <c r="B159" s="661"/>
      <c r="C159" s="662"/>
      <c r="D159" s="661"/>
      <c r="E159" s="661"/>
      <c r="F159" s="661"/>
      <c r="G159" s="661"/>
      <c r="H159" s="663"/>
      <c r="I159" s="664"/>
      <c r="J159" s="664"/>
      <c r="K159" s="664"/>
      <c r="L159" s="664"/>
      <c r="M159" s="665"/>
      <c r="N159" s="661"/>
      <c r="O159" s="661"/>
      <c r="P159" s="660"/>
      <c r="Q159" s="660"/>
      <c r="R159" s="660"/>
    </row>
    <row r="160" spans="2:20" s="2" customFormat="1" ht="15" customHeight="1">
      <c r="B160" s="661"/>
      <c r="C160" s="662"/>
      <c r="D160" s="661"/>
      <c r="E160" s="661"/>
      <c r="F160" s="661"/>
      <c r="G160" s="661"/>
      <c r="H160" s="666"/>
      <c r="I160" s="667"/>
      <c r="J160" s="667"/>
      <c r="K160" s="667"/>
      <c r="L160" s="667"/>
      <c r="M160" s="668"/>
      <c r="N160" s="661"/>
      <c r="O160" s="661"/>
      <c r="P160" s="660"/>
      <c r="Q160" s="660"/>
      <c r="R160" s="660"/>
    </row>
    <row r="161" spans="2:18" s="2" customFormat="1" ht="15" customHeight="1">
      <c r="B161" s="661"/>
      <c r="C161" s="662"/>
      <c r="D161" s="661"/>
      <c r="E161" s="661"/>
      <c r="F161" s="661"/>
      <c r="G161" s="661"/>
      <c r="H161" s="663"/>
      <c r="I161" s="664"/>
      <c r="J161" s="664"/>
      <c r="K161" s="664"/>
      <c r="L161" s="664"/>
      <c r="M161" s="665"/>
      <c r="N161" s="661"/>
      <c r="O161" s="661"/>
      <c r="P161" s="660"/>
      <c r="Q161" s="660"/>
      <c r="R161" s="660"/>
    </row>
    <row r="162" spans="2:18" s="2" customFormat="1" ht="15" customHeight="1">
      <c r="B162" s="661"/>
      <c r="C162" s="662"/>
      <c r="D162" s="661"/>
      <c r="E162" s="661"/>
      <c r="F162" s="661"/>
      <c r="G162" s="661"/>
      <c r="H162" s="666"/>
      <c r="I162" s="667"/>
      <c r="J162" s="667"/>
      <c r="K162" s="667"/>
      <c r="L162" s="667"/>
      <c r="M162" s="668"/>
      <c r="N162" s="661"/>
      <c r="O162" s="661"/>
      <c r="P162" s="660"/>
      <c r="Q162" s="660"/>
      <c r="R162" s="660"/>
    </row>
    <row r="163" spans="2:18" s="2" customFormat="1" ht="15" customHeight="1">
      <c r="B163" s="661"/>
      <c r="C163" s="662"/>
      <c r="D163" s="661"/>
      <c r="E163" s="661"/>
      <c r="F163" s="661"/>
      <c r="G163" s="661"/>
      <c r="H163" s="663"/>
      <c r="I163" s="664"/>
      <c r="J163" s="664"/>
      <c r="K163" s="664"/>
      <c r="L163" s="664"/>
      <c r="M163" s="665"/>
      <c r="N163" s="661"/>
      <c r="O163" s="661"/>
      <c r="P163" s="660"/>
      <c r="Q163" s="660"/>
      <c r="R163" s="660"/>
    </row>
    <row r="164" spans="2:18" s="2" customFormat="1" ht="15" customHeight="1">
      <c r="B164" s="661"/>
      <c r="C164" s="662"/>
      <c r="D164" s="661"/>
      <c r="E164" s="661"/>
      <c r="F164" s="661"/>
      <c r="G164" s="661"/>
      <c r="H164" s="666"/>
      <c r="I164" s="667"/>
      <c r="J164" s="667"/>
      <c r="K164" s="667"/>
      <c r="L164" s="667"/>
      <c r="M164" s="668"/>
      <c r="N164" s="661"/>
      <c r="O164" s="661"/>
      <c r="P164" s="660"/>
      <c r="Q164" s="660"/>
      <c r="R164" s="660"/>
    </row>
    <row r="165" spans="2:18" s="2" customFormat="1" ht="15" customHeight="1">
      <c r="B165" s="661"/>
      <c r="C165" s="662"/>
      <c r="D165" s="661"/>
      <c r="E165" s="661"/>
      <c r="F165" s="661"/>
      <c r="G165" s="661"/>
      <c r="H165" s="663"/>
      <c r="I165" s="664"/>
      <c r="J165" s="664"/>
      <c r="K165" s="664"/>
      <c r="L165" s="664"/>
      <c r="M165" s="665"/>
      <c r="N165" s="661"/>
      <c r="O165" s="661"/>
      <c r="P165" s="660"/>
      <c r="Q165" s="660"/>
      <c r="R165" s="660"/>
    </row>
    <row r="166" spans="2:18" s="2" customFormat="1" ht="15" customHeight="1">
      <c r="B166" s="661"/>
      <c r="C166" s="662"/>
      <c r="D166" s="661"/>
      <c r="E166" s="661"/>
      <c r="F166" s="661"/>
      <c r="G166" s="661"/>
      <c r="H166" s="666"/>
      <c r="I166" s="667"/>
      <c r="J166" s="667"/>
      <c r="K166" s="667"/>
      <c r="L166" s="667"/>
      <c r="M166" s="668"/>
      <c r="N166" s="661"/>
      <c r="O166" s="661"/>
      <c r="P166" s="660"/>
      <c r="Q166" s="660"/>
      <c r="R166" s="660"/>
    </row>
    <row r="167" spans="2:18" s="2" customFormat="1" ht="15" customHeight="1">
      <c r="B167" s="661"/>
      <c r="C167" s="662"/>
      <c r="D167" s="661"/>
      <c r="E167" s="661"/>
      <c r="F167" s="661"/>
      <c r="G167" s="661"/>
      <c r="H167" s="663"/>
      <c r="I167" s="664"/>
      <c r="J167" s="664"/>
      <c r="K167" s="664"/>
      <c r="L167" s="664"/>
      <c r="M167" s="665"/>
      <c r="N167" s="661"/>
      <c r="O167" s="661"/>
      <c r="P167" s="660"/>
      <c r="Q167" s="660"/>
      <c r="R167" s="660"/>
    </row>
    <row r="168" spans="2:18" s="2" customFormat="1" ht="15" customHeight="1">
      <c r="B168" s="661"/>
      <c r="C168" s="662"/>
      <c r="D168" s="661"/>
      <c r="E168" s="661"/>
      <c r="F168" s="661"/>
      <c r="G168" s="661"/>
      <c r="H168" s="666"/>
      <c r="I168" s="667"/>
      <c r="J168" s="667"/>
      <c r="K168" s="667"/>
      <c r="L168" s="667"/>
      <c r="M168" s="668"/>
      <c r="N168" s="661"/>
      <c r="O168" s="661"/>
      <c r="P168" s="660"/>
      <c r="Q168" s="660"/>
      <c r="R168" s="660"/>
    </row>
    <row r="169" spans="2:18" s="2" customFormat="1" ht="15" customHeight="1">
      <c r="B169" s="661"/>
      <c r="C169" s="662"/>
      <c r="D169" s="661"/>
      <c r="E169" s="661"/>
      <c r="F169" s="661"/>
      <c r="G169" s="661"/>
      <c r="H169" s="663"/>
      <c r="I169" s="664"/>
      <c r="J169" s="664"/>
      <c r="K169" s="664"/>
      <c r="L169" s="664"/>
      <c r="M169" s="665"/>
      <c r="N169" s="661"/>
      <c r="O169" s="661"/>
      <c r="P169" s="660"/>
      <c r="Q169" s="660"/>
      <c r="R169" s="660"/>
    </row>
    <row r="170" spans="2:18" s="2" customFormat="1" ht="15" customHeight="1">
      <c r="B170" s="661"/>
      <c r="C170" s="662"/>
      <c r="D170" s="661"/>
      <c r="E170" s="661"/>
      <c r="F170" s="661"/>
      <c r="G170" s="661"/>
      <c r="H170" s="666"/>
      <c r="I170" s="667"/>
      <c r="J170" s="667"/>
      <c r="K170" s="667"/>
      <c r="L170" s="667"/>
      <c r="M170" s="668"/>
      <c r="N170" s="661"/>
      <c r="O170" s="661"/>
      <c r="P170" s="660"/>
      <c r="Q170" s="660"/>
      <c r="R170" s="660"/>
    </row>
    <row r="171" spans="2:18" s="2" customFormat="1" ht="15" customHeight="1">
      <c r="B171" s="661"/>
      <c r="C171" s="662"/>
      <c r="D171" s="661"/>
      <c r="E171" s="661"/>
      <c r="F171" s="661"/>
      <c r="G171" s="661"/>
      <c r="H171" s="663"/>
      <c r="I171" s="664"/>
      <c r="J171" s="664"/>
      <c r="K171" s="664"/>
      <c r="L171" s="664"/>
      <c r="M171" s="665"/>
      <c r="N171" s="661"/>
      <c r="O171" s="661"/>
      <c r="P171" s="660"/>
      <c r="Q171" s="660"/>
      <c r="R171" s="660"/>
    </row>
    <row r="172" spans="2:18" s="2" customFormat="1" ht="15" customHeight="1">
      <c r="B172" s="661"/>
      <c r="C172" s="662"/>
      <c r="D172" s="661"/>
      <c r="E172" s="661"/>
      <c r="F172" s="661"/>
      <c r="G172" s="661"/>
      <c r="H172" s="666"/>
      <c r="I172" s="667"/>
      <c r="J172" s="667"/>
      <c r="K172" s="667"/>
      <c r="L172" s="667"/>
      <c r="M172" s="668"/>
      <c r="N172" s="661"/>
      <c r="O172" s="661"/>
      <c r="P172" s="660"/>
      <c r="Q172" s="660"/>
      <c r="R172" s="660"/>
    </row>
    <row r="173" spans="2:18" s="2" customFormat="1" ht="15" customHeight="1">
      <c r="B173" s="661"/>
      <c r="C173" s="662"/>
      <c r="D173" s="661"/>
      <c r="E173" s="661"/>
      <c r="F173" s="661"/>
      <c r="G173" s="661"/>
      <c r="H173" s="663"/>
      <c r="I173" s="664"/>
      <c r="J173" s="664"/>
      <c r="K173" s="664"/>
      <c r="L173" s="664"/>
      <c r="M173" s="665"/>
      <c r="N173" s="661"/>
      <c r="O173" s="661"/>
      <c r="P173" s="660"/>
      <c r="Q173" s="660"/>
      <c r="R173" s="660"/>
    </row>
    <row r="174" spans="2:18" s="2" customFormat="1" ht="15" customHeight="1">
      <c r="B174" s="661"/>
      <c r="C174" s="662"/>
      <c r="D174" s="661"/>
      <c r="E174" s="661"/>
      <c r="F174" s="661"/>
      <c r="G174" s="661"/>
      <c r="H174" s="666"/>
      <c r="I174" s="667"/>
      <c r="J174" s="667"/>
      <c r="K174" s="667"/>
      <c r="L174" s="667"/>
      <c r="M174" s="668"/>
      <c r="N174" s="661"/>
      <c r="O174" s="661"/>
      <c r="P174" s="660"/>
      <c r="Q174" s="660"/>
      <c r="R174" s="660"/>
    </row>
    <row r="175" spans="2:18" s="2" customFormat="1" ht="15" customHeight="1">
      <c r="B175" s="661"/>
      <c r="C175" s="662"/>
      <c r="D175" s="661"/>
      <c r="E175" s="661"/>
      <c r="F175" s="661"/>
      <c r="G175" s="661"/>
      <c r="H175" s="663"/>
      <c r="I175" s="664"/>
      <c r="J175" s="664"/>
      <c r="K175" s="664"/>
      <c r="L175" s="664"/>
      <c r="M175" s="665"/>
      <c r="N175" s="661"/>
      <c r="O175" s="661"/>
      <c r="P175" s="660"/>
      <c r="Q175" s="660"/>
      <c r="R175" s="660"/>
    </row>
    <row r="176" spans="2:18" s="2" customFormat="1" ht="15" customHeight="1">
      <c r="B176" s="661"/>
      <c r="C176" s="662"/>
      <c r="D176" s="661"/>
      <c r="E176" s="661"/>
      <c r="F176" s="661"/>
      <c r="G176" s="661"/>
      <c r="H176" s="666"/>
      <c r="I176" s="667"/>
      <c r="J176" s="667"/>
      <c r="K176" s="667"/>
      <c r="L176" s="667"/>
      <c r="M176" s="668"/>
      <c r="N176" s="661"/>
      <c r="O176" s="661"/>
      <c r="P176" s="660"/>
      <c r="Q176" s="660"/>
      <c r="R176" s="660"/>
    </row>
    <row r="177" spans="2:18" s="2" customFormat="1" ht="15" customHeight="1">
      <c r="B177" s="661"/>
      <c r="C177" s="662"/>
      <c r="D177" s="661"/>
      <c r="E177" s="661"/>
      <c r="F177" s="661"/>
      <c r="G177" s="661"/>
      <c r="H177" s="663"/>
      <c r="I177" s="664"/>
      <c r="J177" s="664"/>
      <c r="K177" s="664"/>
      <c r="L177" s="664"/>
      <c r="M177" s="665"/>
      <c r="N177" s="661"/>
      <c r="O177" s="661"/>
      <c r="P177" s="660"/>
      <c r="Q177" s="660"/>
      <c r="R177" s="660"/>
    </row>
    <row r="178" spans="2:18" s="2" customFormat="1" ht="15" customHeight="1">
      <c r="B178" s="661"/>
      <c r="C178" s="662"/>
      <c r="D178" s="661"/>
      <c r="E178" s="661"/>
      <c r="F178" s="661"/>
      <c r="G178" s="661"/>
      <c r="H178" s="666"/>
      <c r="I178" s="667"/>
      <c r="J178" s="667"/>
      <c r="K178" s="667"/>
      <c r="L178" s="667"/>
      <c r="M178" s="668"/>
      <c r="N178" s="661"/>
      <c r="O178" s="661"/>
      <c r="P178" s="660"/>
      <c r="Q178" s="660"/>
      <c r="R178" s="660"/>
    </row>
    <row r="179" spans="2:18" s="2" customFormat="1" ht="15" customHeight="1">
      <c r="B179" s="63" t="s">
        <v>743</v>
      </c>
      <c r="C179" s="63"/>
      <c r="D179" s="63"/>
      <c r="E179" s="63"/>
      <c r="F179" s="63"/>
      <c r="G179" s="63"/>
      <c r="H179" s="63"/>
      <c r="I179" s="63"/>
      <c r="J179" s="63"/>
      <c r="K179" s="63"/>
      <c r="L179" s="63"/>
      <c r="M179" s="63"/>
      <c r="N179" s="63"/>
    </row>
    <row r="180" spans="2:18" s="2" customFormat="1" ht="15" customHeight="1">
      <c r="B180" s="63">
        <v>1</v>
      </c>
      <c r="C180" s="659" t="s">
        <v>744</v>
      </c>
      <c r="D180" s="659"/>
      <c r="E180" s="659"/>
      <c r="F180" s="659"/>
      <c r="G180" s="659"/>
      <c r="H180" s="659"/>
      <c r="I180" s="659"/>
      <c r="J180" s="659"/>
      <c r="K180" s="659"/>
      <c r="L180" s="659"/>
      <c r="M180" s="659"/>
      <c r="N180" s="659"/>
      <c r="O180" s="659"/>
      <c r="P180" s="659"/>
      <c r="Q180" s="659"/>
      <c r="R180" s="63"/>
    </row>
    <row r="181" spans="2:18" s="2" customFormat="1" ht="15" customHeight="1">
      <c r="B181" s="63">
        <v>2</v>
      </c>
      <c r="C181" s="659" t="s">
        <v>745</v>
      </c>
      <c r="D181" s="659"/>
      <c r="E181" s="659"/>
      <c r="F181" s="659"/>
      <c r="G181" s="659"/>
      <c r="H181" s="659"/>
      <c r="I181" s="659"/>
      <c r="J181" s="659"/>
      <c r="K181" s="659"/>
      <c r="L181" s="659"/>
      <c r="M181" s="659"/>
      <c r="N181" s="659"/>
      <c r="O181" s="659"/>
      <c r="P181" s="659"/>
      <c r="Q181" s="659"/>
      <c r="R181" s="63"/>
    </row>
    <row r="182" spans="2:18" s="2" customFormat="1" ht="15" customHeight="1">
      <c r="B182" s="63">
        <v>3</v>
      </c>
      <c r="C182" s="659" t="s">
        <v>746</v>
      </c>
      <c r="D182" s="659"/>
      <c r="E182" s="659"/>
      <c r="F182" s="659"/>
      <c r="G182" s="659"/>
      <c r="H182" s="659"/>
      <c r="I182" s="659"/>
      <c r="J182" s="659"/>
      <c r="K182" s="659"/>
      <c r="L182" s="659"/>
      <c r="M182" s="659"/>
      <c r="N182" s="659"/>
      <c r="O182" s="659"/>
      <c r="P182" s="659"/>
      <c r="Q182" s="659"/>
      <c r="R182" s="63"/>
    </row>
    <row r="183" spans="2:18" s="2" customFormat="1" ht="15" customHeight="1">
      <c r="B183" s="63">
        <v>4</v>
      </c>
      <c r="C183" s="659" t="s">
        <v>2438</v>
      </c>
      <c r="D183" s="659"/>
      <c r="E183" s="659"/>
      <c r="F183" s="659"/>
      <c r="G183" s="659"/>
      <c r="H183" s="659"/>
      <c r="I183" s="659"/>
      <c r="J183" s="659"/>
      <c r="K183" s="659"/>
      <c r="L183" s="659"/>
      <c r="M183" s="659"/>
      <c r="N183" s="659"/>
      <c r="O183" s="659"/>
      <c r="P183" s="659"/>
      <c r="Q183" s="659"/>
      <c r="R183" s="159"/>
    </row>
    <row r="184" spans="2:18" s="2" customFormat="1" ht="15" customHeight="1">
      <c r="B184" s="195"/>
      <c r="C184" s="195"/>
      <c r="D184" s="63"/>
      <c r="E184" s="63"/>
      <c r="F184" s="63"/>
      <c r="G184" s="63"/>
      <c r="H184" s="63"/>
      <c r="I184" s="63"/>
      <c r="J184" s="63"/>
      <c r="K184" s="63"/>
      <c r="L184" s="63"/>
      <c r="M184" s="63"/>
      <c r="N184" s="63"/>
      <c r="O184" s="63"/>
      <c r="P184" s="63"/>
      <c r="Q184" s="63"/>
      <c r="R184" s="63"/>
    </row>
    <row r="185" spans="2:18" s="2" customFormat="1" ht="22.5" customHeight="1">
      <c r="B185" s="653" t="s">
        <v>747</v>
      </c>
      <c r="C185" s="653"/>
      <c r="D185" s="653"/>
      <c r="E185" s="653"/>
      <c r="F185" s="653"/>
      <c r="G185" s="653"/>
      <c r="H185" s="653"/>
      <c r="I185" s="653"/>
      <c r="J185" s="653"/>
      <c r="K185" s="653"/>
      <c r="L185" s="653"/>
      <c r="M185" s="653"/>
      <c r="N185" s="653"/>
      <c r="O185" s="653"/>
      <c r="P185" s="653"/>
      <c r="Q185" s="653"/>
      <c r="R185" s="653"/>
    </row>
    <row r="186" spans="2:18" s="2" customFormat="1" ht="15" customHeight="1">
      <c r="B186" s="63"/>
      <c r="C186" s="63"/>
      <c r="D186" s="187"/>
      <c r="E186" s="187"/>
      <c r="F186" s="62"/>
      <c r="G186" s="62"/>
      <c r="H186" s="62"/>
      <c r="I186" s="62"/>
      <c r="J186" s="62"/>
      <c r="K186" s="62"/>
      <c r="L186" s="62"/>
      <c r="M186" s="62"/>
      <c r="N186" s="62"/>
      <c r="O186" s="63"/>
      <c r="P186" s="63"/>
      <c r="Q186" s="63"/>
      <c r="R186" s="63"/>
    </row>
    <row r="187" spans="2:18" s="2" customFormat="1" ht="15" customHeight="1">
      <c r="B187" s="63"/>
      <c r="C187" s="63"/>
      <c r="D187" s="63"/>
      <c r="E187" s="63"/>
      <c r="F187" s="63"/>
      <c r="G187" s="63"/>
      <c r="H187" s="63"/>
      <c r="I187" s="63"/>
      <c r="J187" s="63"/>
      <c r="K187" s="63"/>
      <c r="L187" s="63"/>
      <c r="M187" s="63"/>
      <c r="N187" s="63"/>
      <c r="O187" s="63"/>
      <c r="P187" s="654" t="str">
        <f>IF(ISBLANK('02入力票（その２）'!$G$168),"年　　　月　　　日",'02入力票（その２）'!$G$168)</f>
        <v>年　　　月　　　日</v>
      </c>
      <c r="Q187" s="654"/>
      <c r="R187" s="654"/>
    </row>
    <row r="188" spans="2:18" s="2" customFormat="1" ht="24.75" customHeight="1">
      <c r="B188" s="63"/>
      <c r="C188" s="887" t="s">
        <v>2472</v>
      </c>
      <c r="D188" s="888"/>
      <c r="E188" s="888"/>
      <c r="F188" s="888"/>
      <c r="G188" s="888"/>
      <c r="H188" s="888"/>
      <c r="I188" s="889"/>
      <c r="J188" s="683" t="s">
        <v>670</v>
      </c>
      <c r="K188" s="63"/>
      <c r="L188" s="63"/>
      <c r="M188" s="63"/>
      <c r="N188" s="63"/>
      <c r="O188" s="63"/>
      <c r="P188" s="63"/>
      <c r="Q188" s="63"/>
      <c r="R188" s="63"/>
    </row>
    <row r="189" spans="2:18" s="2" customFormat="1" ht="24.75" customHeight="1">
      <c r="B189" s="63"/>
      <c r="C189" s="893"/>
      <c r="D189" s="894"/>
      <c r="E189" s="894"/>
      <c r="F189" s="894"/>
      <c r="G189" s="894"/>
      <c r="H189" s="894"/>
      <c r="I189" s="895"/>
      <c r="J189" s="683"/>
      <c r="K189" s="63"/>
      <c r="L189" s="63"/>
      <c r="M189" s="63"/>
      <c r="N189" s="63"/>
      <c r="O189" s="63"/>
      <c r="P189" s="63"/>
      <c r="Q189" s="63"/>
      <c r="R189" s="63"/>
    </row>
    <row r="190" spans="2:18" s="2" customFormat="1" ht="15" customHeight="1">
      <c r="B190" s="63"/>
      <c r="C190" s="890"/>
      <c r="D190" s="891"/>
      <c r="E190" s="891"/>
      <c r="F190" s="891"/>
      <c r="G190" s="891"/>
      <c r="H190" s="891"/>
      <c r="I190" s="892"/>
      <c r="J190" s="683"/>
      <c r="K190" s="63"/>
      <c r="L190" s="63"/>
      <c r="M190" s="63"/>
      <c r="N190" s="63"/>
      <c r="O190" s="63"/>
      <c r="P190" s="63"/>
      <c r="Q190" s="63"/>
      <c r="R190" s="63"/>
    </row>
    <row r="191" spans="2:18" s="2" customFormat="1" ht="15" customHeight="1">
      <c r="B191" s="63"/>
      <c r="C191" s="63"/>
      <c r="D191" s="63"/>
      <c r="E191" s="63"/>
      <c r="F191" s="63"/>
      <c r="G191" s="63"/>
      <c r="H191" s="63"/>
      <c r="I191" s="63"/>
      <c r="J191" s="63"/>
      <c r="K191" s="63"/>
      <c r="L191" s="63"/>
      <c r="M191" s="63"/>
      <c r="N191" s="63"/>
      <c r="O191" s="63"/>
      <c r="P191" s="63"/>
      <c r="Q191" s="63"/>
      <c r="R191" s="63"/>
    </row>
    <row r="192" spans="2:18" s="2" customFormat="1" ht="15" customHeight="1">
      <c r="B192" s="63"/>
      <c r="C192" s="63"/>
      <c r="D192" s="187"/>
      <c r="E192" s="187"/>
      <c r="G192" s="62"/>
      <c r="H192" s="187" t="s">
        <v>839</v>
      </c>
      <c r="I192" s="217" t="str">
        <f>'02入力票（その２）'!I12</f>
        <v/>
      </c>
      <c r="J192" s="62"/>
      <c r="K192" s="62"/>
      <c r="L192" s="178"/>
      <c r="M192" s="178"/>
      <c r="N192" s="178"/>
      <c r="O192" s="63"/>
      <c r="P192" s="63"/>
      <c r="Q192" s="63"/>
      <c r="R192" s="63"/>
    </row>
    <row r="193" spans="2:18" s="2" customFormat="1" ht="15" customHeight="1">
      <c r="B193" s="63"/>
      <c r="C193" s="187"/>
      <c r="D193" s="187"/>
      <c r="E193" s="187"/>
      <c r="F193" s="656" t="s">
        <v>44</v>
      </c>
      <c r="G193" s="656"/>
      <c r="H193" s="178"/>
      <c r="I193" s="62" t="str">
        <f>CONCATENATE(G91,"　",L91)</f>
        <v>※　選択してください。　</v>
      </c>
      <c r="J193" s="62"/>
      <c r="K193" s="62"/>
      <c r="L193" s="62"/>
      <c r="M193" s="62"/>
      <c r="N193" s="62"/>
      <c r="O193" s="62"/>
      <c r="P193" s="62"/>
      <c r="Q193" s="63"/>
      <c r="R193" s="63"/>
    </row>
    <row r="194" spans="2:18" s="2" customFormat="1" ht="15" customHeight="1">
      <c r="B194" s="63"/>
      <c r="C194" s="187"/>
      <c r="D194" s="187"/>
      <c r="E194" s="187"/>
      <c r="F194" s="62"/>
      <c r="G194" s="62"/>
      <c r="H194" s="218"/>
      <c r="I194" s="62"/>
      <c r="J194" s="219"/>
      <c r="K194" s="219"/>
      <c r="L194" s="219"/>
      <c r="M194" s="219"/>
      <c r="N194" s="219"/>
      <c r="O194" s="219"/>
      <c r="P194" s="219"/>
      <c r="Q194" s="63"/>
      <c r="R194" s="63"/>
    </row>
    <row r="195" spans="2:18" s="2" customFormat="1" ht="15" customHeight="1">
      <c r="B195" s="63"/>
      <c r="C195" s="187"/>
      <c r="D195" s="62" t="s">
        <v>748</v>
      </c>
      <c r="E195" s="62"/>
      <c r="F195" s="656" t="s">
        <v>606</v>
      </c>
      <c r="G195" s="656"/>
      <c r="H195" s="195"/>
      <c r="I195" s="62" t="str">
        <f>'02入力票（その２）'!I21</f>
        <v/>
      </c>
      <c r="J195" s="62"/>
      <c r="K195" s="62"/>
      <c r="L195" s="62"/>
      <c r="M195" s="62"/>
      <c r="N195" s="62"/>
      <c r="O195" s="62"/>
      <c r="P195" s="63"/>
      <c r="Q195" s="63"/>
      <c r="R195" s="63"/>
    </row>
    <row r="196" spans="2:18" s="2" customFormat="1" ht="15" customHeight="1">
      <c r="B196" s="63"/>
      <c r="C196" s="187"/>
      <c r="F196" s="62"/>
      <c r="G196" s="62"/>
      <c r="H196" s="195"/>
      <c r="I196" s="62"/>
      <c r="J196" s="62"/>
      <c r="K196" s="62"/>
      <c r="L196" s="62"/>
      <c r="M196" s="62"/>
      <c r="N196" s="62"/>
      <c r="O196" s="62"/>
      <c r="P196" s="63"/>
      <c r="Q196" s="63"/>
      <c r="R196" s="63"/>
    </row>
    <row r="197" spans="2:18" s="2" customFormat="1" ht="15" customHeight="1">
      <c r="B197" s="63"/>
      <c r="C197" s="187"/>
      <c r="D197" s="187"/>
      <c r="E197" s="187"/>
      <c r="F197" s="656" t="s">
        <v>749</v>
      </c>
      <c r="G197" s="656"/>
      <c r="H197" s="212"/>
      <c r="I197" s="62" t="str">
        <f>CONCATENATE('02入力票（その２）'!I23,"　",'02入力票（その２）'!I24)</f>
        <v>　</v>
      </c>
      <c r="J197" s="62"/>
      <c r="K197" s="62"/>
      <c r="L197" s="62"/>
      <c r="N197" s="212" t="s">
        <v>750</v>
      </c>
      <c r="O197" s="62"/>
      <c r="Q197" s="63"/>
      <c r="R197" s="63"/>
    </row>
    <row r="198" spans="2:18" s="2" customFormat="1" ht="15" customHeight="1">
      <c r="B198" s="63"/>
      <c r="C198" s="187"/>
      <c r="D198" s="187"/>
      <c r="E198" s="187"/>
      <c r="F198" s="62"/>
      <c r="G198" s="62"/>
      <c r="H198" s="195"/>
      <c r="I198" s="62"/>
      <c r="J198" s="62"/>
      <c r="K198" s="62"/>
      <c r="L198" s="62"/>
      <c r="M198" s="62"/>
      <c r="N198" s="62"/>
      <c r="O198" s="62"/>
      <c r="P198" s="63"/>
      <c r="Q198" s="63"/>
      <c r="R198" s="63"/>
    </row>
    <row r="199" spans="2:18" s="2" customFormat="1" ht="15" customHeight="1">
      <c r="B199" s="63"/>
      <c r="C199" s="187"/>
      <c r="D199" s="187"/>
      <c r="E199" s="187"/>
      <c r="F199" s="656" t="s">
        <v>611</v>
      </c>
      <c r="G199" s="656"/>
      <c r="H199" s="195"/>
      <c r="I199" s="62" t="str">
        <f>'02入力票（その２）'!I26</f>
        <v/>
      </c>
      <c r="J199" s="62"/>
      <c r="K199" s="62"/>
      <c r="L199" s="62"/>
      <c r="M199" s="62"/>
      <c r="N199" s="62"/>
      <c r="O199" s="62"/>
      <c r="P199" s="63"/>
      <c r="Q199" s="63"/>
      <c r="R199" s="63"/>
    </row>
    <row r="200" spans="2:18" s="2" customFormat="1" ht="15" customHeight="1">
      <c r="B200" s="63"/>
      <c r="C200" s="63"/>
      <c r="D200" s="63"/>
      <c r="E200" s="63"/>
      <c r="F200" s="63"/>
      <c r="G200" s="63"/>
      <c r="H200" s="63"/>
      <c r="I200" s="63"/>
      <c r="J200" s="63"/>
      <c r="K200" s="63"/>
      <c r="L200" s="63"/>
      <c r="M200" s="63"/>
      <c r="N200" s="63"/>
      <c r="O200" s="63"/>
      <c r="P200" s="63"/>
      <c r="Q200" s="63"/>
      <c r="R200" s="63"/>
    </row>
    <row r="201" spans="2:18" s="2" customFormat="1" ht="15" customHeight="1">
      <c r="B201" s="63"/>
      <c r="C201" s="63"/>
      <c r="D201" s="63"/>
      <c r="E201" s="63"/>
      <c r="F201" s="63"/>
      <c r="G201" s="63"/>
      <c r="H201" s="63"/>
      <c r="I201" s="63"/>
      <c r="J201" s="63"/>
      <c r="K201" s="63"/>
      <c r="L201" s="63"/>
      <c r="M201" s="63"/>
      <c r="N201" s="63"/>
      <c r="O201" s="63"/>
      <c r="P201" s="63"/>
      <c r="Q201" s="63"/>
      <c r="R201" s="63"/>
    </row>
    <row r="202" spans="2:18" s="2" customFormat="1" ht="15" customHeight="1">
      <c r="B202" s="63"/>
      <c r="C202" s="63"/>
      <c r="D202" s="63" t="s">
        <v>751</v>
      </c>
      <c r="E202" s="63"/>
      <c r="F202" s="63"/>
      <c r="G202" s="63"/>
      <c r="H202" s="63"/>
      <c r="I202" s="63"/>
      <c r="J202" s="63"/>
      <c r="K202" s="63"/>
      <c r="L202" s="63"/>
      <c r="M202" s="63"/>
      <c r="N202" s="63"/>
      <c r="O202" s="63"/>
      <c r="P202" s="63"/>
      <c r="Q202" s="63"/>
      <c r="R202" s="63"/>
    </row>
    <row r="203" spans="2:18" s="2" customFormat="1" ht="15" customHeight="1">
      <c r="B203" s="63"/>
      <c r="C203" s="63"/>
      <c r="D203" s="63"/>
      <c r="E203" s="63"/>
      <c r="F203" s="63"/>
      <c r="G203" s="63"/>
      <c r="H203" s="63"/>
      <c r="I203" s="63"/>
      <c r="J203" s="63"/>
      <c r="K203" s="63"/>
      <c r="L203" s="63"/>
      <c r="M203" s="63"/>
      <c r="N203" s="63"/>
      <c r="O203" s="63"/>
      <c r="P203" s="63"/>
      <c r="Q203" s="63"/>
      <c r="R203" s="63"/>
    </row>
    <row r="204" spans="2:18" s="2" customFormat="1" ht="15" customHeight="1">
      <c r="B204" s="63"/>
      <c r="C204" s="63"/>
      <c r="D204" s="187"/>
      <c r="E204" s="187"/>
      <c r="G204" s="62"/>
      <c r="H204" s="220" t="s">
        <v>839</v>
      </c>
      <c r="I204" s="657" t="str">
        <f>'02入力票（その２）'!I31</f>
        <v/>
      </c>
      <c r="J204" s="657"/>
      <c r="K204" s="657"/>
      <c r="L204" s="195"/>
      <c r="M204" s="63"/>
      <c r="N204" s="63"/>
      <c r="O204" s="63"/>
      <c r="P204" s="63"/>
      <c r="Q204" s="63"/>
      <c r="R204" s="63"/>
    </row>
    <row r="205" spans="2:18" s="2" customFormat="1" ht="15" customHeight="1">
      <c r="B205" s="63"/>
      <c r="C205" s="187"/>
      <c r="D205" s="187"/>
      <c r="E205" s="187"/>
      <c r="F205" s="658" t="s">
        <v>44</v>
      </c>
      <c r="G205" s="658"/>
      <c r="H205" s="218"/>
      <c r="I205" s="62" t="str">
        <f>H157</f>
        <v>※　選択してください。</v>
      </c>
      <c r="J205" s="219"/>
      <c r="K205" s="219"/>
      <c r="L205" s="219"/>
      <c r="M205" s="219"/>
      <c r="N205" s="219"/>
      <c r="O205" s="219"/>
      <c r="P205" s="219"/>
      <c r="Q205" s="63"/>
      <c r="R205" s="63"/>
    </row>
    <row r="206" spans="2:18" s="2" customFormat="1" ht="15" customHeight="1">
      <c r="B206" s="63"/>
      <c r="C206" s="187"/>
      <c r="D206" s="187"/>
      <c r="E206" s="187"/>
      <c r="F206" s="62"/>
      <c r="G206" s="62"/>
      <c r="H206" s="218"/>
      <c r="I206" s="62" t="str">
        <f>'02入力票（その２）'!I39</f>
        <v/>
      </c>
      <c r="J206" s="219"/>
      <c r="K206" s="219"/>
      <c r="L206" s="219"/>
      <c r="M206" s="219"/>
      <c r="N206" s="219"/>
      <c r="O206" s="219"/>
      <c r="P206" s="219"/>
      <c r="Q206" s="63"/>
      <c r="R206" s="63"/>
    </row>
    <row r="207" spans="2:18" s="2" customFormat="1" ht="8.25" customHeight="1">
      <c r="B207" s="63"/>
      <c r="C207" s="187"/>
      <c r="D207" s="187"/>
      <c r="E207" s="187"/>
      <c r="F207" s="62"/>
      <c r="G207" s="62"/>
      <c r="H207" s="218"/>
      <c r="I207" s="218"/>
      <c r="J207" s="218"/>
      <c r="K207" s="218"/>
      <c r="L207" s="218"/>
      <c r="M207" s="218"/>
      <c r="N207" s="218"/>
      <c r="O207" s="218"/>
      <c r="P207" s="218"/>
      <c r="Q207" s="63"/>
      <c r="R207" s="63"/>
    </row>
    <row r="208" spans="2:18" s="2" customFormat="1" ht="15" customHeight="1">
      <c r="B208" s="63"/>
      <c r="C208" s="187"/>
      <c r="D208" s="187"/>
      <c r="E208" s="187"/>
      <c r="F208" s="658" t="s">
        <v>606</v>
      </c>
      <c r="G208" s="658"/>
      <c r="H208" s="195"/>
      <c r="I208" s="62" t="str">
        <f>'02入力票（その２）'!I41</f>
        <v/>
      </c>
      <c r="J208" s="62"/>
      <c r="K208" s="62"/>
      <c r="L208" s="62"/>
      <c r="M208" s="62"/>
      <c r="N208" s="62"/>
      <c r="O208" s="62"/>
      <c r="P208" s="63"/>
      <c r="Q208" s="63"/>
      <c r="R208" s="63"/>
    </row>
    <row r="209" spans="2:18" s="2" customFormat="1" ht="15" customHeight="1">
      <c r="B209" s="63"/>
      <c r="C209" s="187"/>
      <c r="D209" s="677" t="s">
        <v>752</v>
      </c>
      <c r="E209" s="677"/>
      <c r="F209" s="62"/>
      <c r="G209" s="62"/>
      <c r="H209" s="195"/>
      <c r="I209" s="62"/>
      <c r="J209" s="62"/>
      <c r="K209" s="62"/>
      <c r="L209" s="62"/>
      <c r="M209" s="62"/>
      <c r="N209" s="62"/>
      <c r="O209" s="62"/>
      <c r="P209" s="63"/>
      <c r="Q209" s="63"/>
      <c r="R209" s="63"/>
    </row>
    <row r="210" spans="2:18" s="2" customFormat="1" ht="15" customHeight="1">
      <c r="B210" s="63"/>
      <c r="C210" s="187"/>
      <c r="D210" s="187"/>
      <c r="E210" s="187"/>
      <c r="F210" s="658" t="s">
        <v>753</v>
      </c>
      <c r="G210" s="658"/>
      <c r="H210" s="212"/>
      <c r="I210" s="62" t="str">
        <f>CONCATENATE('02入力票（その２）'!I43,"　",'02入力票（その２）'!I44)</f>
        <v>　</v>
      </c>
      <c r="J210" s="62"/>
      <c r="K210" s="62"/>
      <c r="L210" s="62"/>
      <c r="N210" s="221" t="s">
        <v>674</v>
      </c>
      <c r="O210" s="62"/>
      <c r="Q210" s="63"/>
      <c r="R210" s="63"/>
    </row>
    <row r="211" spans="2:18" s="2" customFormat="1" ht="15" customHeight="1">
      <c r="B211" s="63"/>
      <c r="C211" s="187"/>
      <c r="D211" s="187"/>
      <c r="E211" s="187"/>
      <c r="F211" s="62"/>
      <c r="G211" s="62"/>
      <c r="H211" s="195"/>
      <c r="I211" s="62"/>
      <c r="J211" s="62"/>
      <c r="K211" s="62"/>
      <c r="L211" s="62"/>
      <c r="M211" s="62"/>
      <c r="N211" s="62"/>
      <c r="O211" s="62"/>
      <c r="P211" s="63"/>
      <c r="Q211" s="63"/>
      <c r="R211" s="63"/>
    </row>
    <row r="212" spans="2:18" s="2" customFormat="1" ht="15" customHeight="1">
      <c r="B212" s="63"/>
      <c r="C212" s="187"/>
      <c r="D212" s="187"/>
      <c r="E212" s="187"/>
      <c r="F212" s="656" t="s">
        <v>611</v>
      </c>
      <c r="G212" s="656" t="s">
        <v>754</v>
      </c>
      <c r="H212" s="195"/>
      <c r="I212" s="63" t="str">
        <f>'02入力票（その２）'!I46</f>
        <v/>
      </c>
      <c r="J212" s="63"/>
      <c r="K212" s="63"/>
      <c r="L212" s="63"/>
      <c r="M212" s="63"/>
      <c r="N212" s="63"/>
      <c r="O212" s="63"/>
      <c r="P212" s="63"/>
      <c r="Q212" s="63"/>
      <c r="R212" s="63"/>
    </row>
    <row r="213" spans="2:18" s="2" customFormat="1" ht="15" customHeight="1">
      <c r="B213" s="63"/>
      <c r="C213" s="187"/>
      <c r="D213" s="187"/>
      <c r="E213" s="187"/>
      <c r="F213" s="656"/>
      <c r="G213" s="656"/>
      <c r="H213" s="63"/>
      <c r="I213" s="63"/>
      <c r="J213" s="63"/>
      <c r="K213" s="63"/>
      <c r="L213" s="63"/>
      <c r="M213" s="63"/>
      <c r="N213" s="63"/>
      <c r="O213" s="63"/>
      <c r="P213" s="63"/>
      <c r="Q213" s="63"/>
      <c r="R213" s="63"/>
    </row>
    <row r="214" spans="2:18" s="2" customFormat="1" ht="15" customHeight="1">
      <c r="B214" s="63"/>
      <c r="C214" s="187"/>
      <c r="D214" s="187"/>
      <c r="E214" s="187"/>
      <c r="F214" s="656" t="s">
        <v>755</v>
      </c>
      <c r="G214" s="656"/>
      <c r="H214" s="63"/>
      <c r="I214" s="670">
        <f>'02入力票（その２）'!I50</f>
        <v>46113</v>
      </c>
      <c r="J214" s="670"/>
      <c r="K214" s="212" t="s">
        <v>840</v>
      </c>
      <c r="M214" s="63"/>
      <c r="O214" s="63"/>
      <c r="P214" s="63"/>
      <c r="Q214" s="63"/>
      <c r="R214" s="63"/>
    </row>
    <row r="215" spans="2:18" s="2" customFormat="1" ht="15" customHeight="1">
      <c r="B215" s="63"/>
      <c r="C215" s="63"/>
      <c r="D215" s="187"/>
      <c r="E215" s="168"/>
      <c r="F215" s="63"/>
      <c r="G215" s="222"/>
      <c r="H215" s="63"/>
      <c r="I215" s="670">
        <f>'02入力票（その２）'!I51</f>
        <v>46477</v>
      </c>
      <c r="J215" s="670"/>
      <c r="K215" s="212" t="s">
        <v>841</v>
      </c>
      <c r="M215" s="63"/>
      <c r="O215" s="63"/>
      <c r="P215" s="63"/>
      <c r="Q215" s="63"/>
      <c r="R215" s="63"/>
    </row>
    <row r="216" spans="2:18" s="2" customFormat="1" ht="15" customHeight="1">
      <c r="B216" s="63"/>
      <c r="C216" s="63"/>
      <c r="J216" s="63"/>
      <c r="K216" s="63"/>
      <c r="L216" s="63"/>
      <c r="M216" s="63"/>
      <c r="N216" s="63"/>
      <c r="O216" s="63"/>
      <c r="P216" s="63"/>
      <c r="Q216" s="63"/>
      <c r="R216" s="63"/>
    </row>
    <row r="217" spans="2:18" s="2" customFormat="1" ht="15" customHeight="1">
      <c r="B217" s="63"/>
      <c r="C217" s="63"/>
      <c r="D217" s="221">
        <v>1</v>
      </c>
      <c r="E217" s="223" t="s">
        <v>756</v>
      </c>
      <c r="F217" s="223"/>
      <c r="G217" s="223"/>
      <c r="H217" s="223"/>
      <c r="I217" s="223"/>
      <c r="J217" s="224">
        <v>4</v>
      </c>
      <c r="K217" s="223" t="s">
        <v>757</v>
      </c>
      <c r="L217" s="223"/>
      <c r="M217" s="223"/>
      <c r="N217" s="223"/>
      <c r="O217" s="223"/>
      <c r="P217" s="63"/>
      <c r="Q217" s="63"/>
      <c r="R217" s="63"/>
    </row>
    <row r="218" spans="2:18" s="2" customFormat="1" ht="15" customHeight="1">
      <c r="B218" s="63"/>
      <c r="C218" s="63"/>
      <c r="D218" s="221">
        <v>2</v>
      </c>
      <c r="E218" s="223" t="s">
        <v>758</v>
      </c>
      <c r="F218" s="223"/>
      <c r="G218" s="223"/>
      <c r="H218" s="223"/>
      <c r="I218" s="223"/>
      <c r="J218" s="224">
        <v>5</v>
      </c>
      <c r="K218" s="223" t="s">
        <v>842</v>
      </c>
      <c r="L218" s="223"/>
      <c r="M218" s="223"/>
      <c r="N218" s="223"/>
      <c r="O218" s="223"/>
      <c r="P218" s="63"/>
      <c r="Q218" s="63"/>
      <c r="R218" s="63"/>
    </row>
    <row r="219" spans="2:18" s="2" customFormat="1" ht="15" customHeight="1">
      <c r="B219" s="63"/>
      <c r="C219" s="63"/>
      <c r="D219" s="221">
        <v>3</v>
      </c>
      <c r="E219" s="223" t="s">
        <v>759</v>
      </c>
      <c r="F219" s="223"/>
      <c r="G219" s="223"/>
      <c r="H219" s="223"/>
      <c r="I219" s="223"/>
      <c r="J219" s="224">
        <v>6</v>
      </c>
      <c r="K219" s="223" t="s">
        <v>2425</v>
      </c>
      <c r="L219" s="223"/>
      <c r="M219" s="223"/>
      <c r="N219" s="223"/>
      <c r="O219" s="223"/>
      <c r="P219" s="63"/>
      <c r="Q219" s="63"/>
      <c r="R219" s="63"/>
    </row>
    <row r="220" spans="2:18" s="2" customFormat="1" ht="15" customHeight="1">
      <c r="B220" s="63"/>
      <c r="C220" s="63"/>
      <c r="D220" s="221"/>
      <c r="E220" s="221"/>
      <c r="F220" s="223"/>
      <c r="G220" s="223"/>
      <c r="H220" s="223"/>
      <c r="I220" s="223"/>
      <c r="J220" s="223"/>
      <c r="K220" s="223"/>
      <c r="L220" s="223"/>
      <c r="M220" s="223"/>
      <c r="N220" s="223"/>
      <c r="O220" s="223"/>
    </row>
    <row r="221" spans="2:18" s="2" customFormat="1" ht="15" customHeight="1">
      <c r="B221" s="63"/>
      <c r="C221" s="63"/>
      <c r="D221" s="408" t="s">
        <v>760</v>
      </c>
      <c r="E221" s="409" t="s">
        <v>1120</v>
      </c>
      <c r="F221" s="223"/>
      <c r="G221" s="223"/>
      <c r="H221" s="223"/>
      <c r="I221" s="223"/>
      <c r="J221" s="224" t="s">
        <v>843</v>
      </c>
      <c r="K221" s="223" t="s">
        <v>761</v>
      </c>
      <c r="L221" s="223"/>
      <c r="M221" s="223"/>
      <c r="N221" s="223"/>
      <c r="O221" s="223"/>
      <c r="Q221" s="162"/>
      <c r="R221" s="159"/>
    </row>
    <row r="222" spans="2:18" s="2" customFormat="1" ht="15" customHeight="1">
      <c r="P222" s="63"/>
      <c r="Q222" s="63"/>
      <c r="R222" s="63"/>
    </row>
    <row r="223" spans="2:18" s="2" customFormat="1" ht="15" customHeight="1">
      <c r="P223" s="63"/>
      <c r="Q223" s="63"/>
      <c r="R223" s="63"/>
    </row>
    <row r="224" spans="2:18" s="2" customFormat="1" ht="22.5" customHeight="1">
      <c r="B224" s="653" t="s">
        <v>762</v>
      </c>
      <c r="C224" s="653"/>
      <c r="D224" s="653"/>
      <c r="E224" s="653"/>
      <c r="F224" s="653"/>
      <c r="G224" s="653"/>
      <c r="H224" s="653"/>
      <c r="I224" s="653"/>
      <c r="J224" s="653"/>
      <c r="K224" s="653"/>
      <c r="L224" s="653"/>
      <c r="M224" s="653"/>
      <c r="N224" s="653"/>
      <c r="O224" s="653"/>
      <c r="P224" s="653"/>
      <c r="Q224" s="653"/>
      <c r="R224" s="653"/>
    </row>
    <row r="225" spans="2:18" s="2" customFormat="1" ht="15" customHeight="1">
      <c r="D225" s="225"/>
      <c r="E225" s="225"/>
      <c r="F225" s="1"/>
      <c r="G225" s="1"/>
      <c r="H225" s="1"/>
      <c r="I225" s="1"/>
      <c r="J225" s="1"/>
      <c r="K225" s="1"/>
      <c r="L225" s="1"/>
      <c r="M225" s="1"/>
      <c r="N225" s="1"/>
      <c r="P225" s="63"/>
      <c r="Q225" s="63"/>
      <c r="R225" s="63"/>
    </row>
    <row r="226" spans="2:18" s="2" customFormat="1" ht="15" customHeight="1">
      <c r="C226" s="671" t="s">
        <v>763</v>
      </c>
      <c r="D226" s="672"/>
      <c r="E226" s="673"/>
      <c r="F226" s="671" t="s">
        <v>764</v>
      </c>
      <c r="G226" s="672"/>
      <c r="H226" s="672"/>
      <c r="I226" s="672"/>
      <c r="J226" s="672"/>
      <c r="K226" s="672"/>
      <c r="L226" s="673"/>
      <c r="P226" s="63"/>
      <c r="Q226" s="63"/>
      <c r="R226" s="63"/>
    </row>
    <row r="227" spans="2:18" s="2" customFormat="1" ht="15" customHeight="1">
      <c r="C227" s="674"/>
      <c r="D227" s="675"/>
      <c r="E227" s="676"/>
      <c r="F227" s="674"/>
      <c r="G227" s="675"/>
      <c r="H227" s="675"/>
      <c r="I227" s="675"/>
      <c r="J227" s="675"/>
      <c r="K227" s="675"/>
      <c r="L227" s="676"/>
      <c r="P227" s="63"/>
      <c r="Q227" s="63"/>
      <c r="R227" s="63"/>
    </row>
    <row r="228" spans="2:18" s="2" customFormat="1" ht="15" customHeight="1">
      <c r="C228" s="226"/>
      <c r="D228" s="225"/>
      <c r="E228" s="227"/>
      <c r="F228" s="226"/>
      <c r="G228" s="225"/>
      <c r="H228" s="225"/>
      <c r="I228" s="225"/>
      <c r="J228" s="225"/>
      <c r="K228" s="225"/>
      <c r="L228" s="227"/>
      <c r="P228" s="63"/>
      <c r="Q228" s="63"/>
      <c r="R228" s="63"/>
    </row>
    <row r="229" spans="2:18" s="2" customFormat="1" ht="15" customHeight="1">
      <c r="C229" s="228"/>
      <c r="E229" s="229"/>
      <c r="F229" s="230" t="s">
        <v>844</v>
      </c>
      <c r="K229" s="231"/>
      <c r="L229" s="229"/>
      <c r="P229" s="63"/>
      <c r="Q229" s="63"/>
      <c r="R229" s="63"/>
    </row>
    <row r="230" spans="2:18" s="2" customFormat="1" ht="15" customHeight="1">
      <c r="C230" s="228"/>
      <c r="E230" s="229"/>
      <c r="F230" s="228"/>
      <c r="J230" s="1"/>
      <c r="K230" s="231"/>
      <c r="L230" s="229"/>
      <c r="P230" s="63"/>
      <c r="Q230" s="63"/>
      <c r="R230" s="63"/>
    </row>
    <row r="231" spans="2:18" s="2" customFormat="1" ht="15" customHeight="1">
      <c r="C231" s="232"/>
      <c r="E231" s="229"/>
      <c r="F231" s="230" t="s">
        <v>845</v>
      </c>
      <c r="I231" s="1"/>
      <c r="J231" s="1"/>
      <c r="K231" s="231"/>
      <c r="L231" s="229"/>
      <c r="P231" s="63"/>
      <c r="Q231" s="63"/>
      <c r="R231" s="63"/>
    </row>
    <row r="232" spans="2:18" s="2" customFormat="1" ht="15" customHeight="1">
      <c r="C232" s="232"/>
      <c r="D232" s="677" t="s">
        <v>846</v>
      </c>
      <c r="E232" s="229"/>
      <c r="F232" s="228"/>
      <c r="I232" s="1"/>
      <c r="J232" s="1"/>
      <c r="K232" s="231"/>
      <c r="L232" s="229"/>
      <c r="P232" s="63"/>
      <c r="Q232" s="63"/>
      <c r="R232" s="63"/>
    </row>
    <row r="233" spans="2:18" s="2" customFormat="1" ht="15" customHeight="1">
      <c r="C233" s="233"/>
      <c r="D233" s="678"/>
      <c r="E233" s="229"/>
      <c r="F233" s="234" t="s">
        <v>847</v>
      </c>
      <c r="I233" s="235"/>
      <c r="J233" s="1"/>
      <c r="K233" s="231"/>
      <c r="L233" s="229"/>
      <c r="P233" s="63"/>
      <c r="Q233" s="63"/>
      <c r="R233" s="63"/>
    </row>
    <row r="234" spans="2:18" s="2" customFormat="1" ht="15" customHeight="1">
      <c r="C234" s="228"/>
      <c r="D234" s="678"/>
      <c r="E234" s="229"/>
      <c r="F234" s="228"/>
      <c r="I234" s="1"/>
      <c r="J234" s="1"/>
      <c r="K234" s="231"/>
      <c r="L234" s="229"/>
      <c r="P234" s="63"/>
      <c r="Q234" s="63"/>
      <c r="R234" s="63"/>
    </row>
    <row r="235" spans="2:18" s="2" customFormat="1" ht="15" customHeight="1">
      <c r="C235" s="232"/>
      <c r="E235" s="229"/>
      <c r="F235" s="228" t="s">
        <v>848</v>
      </c>
      <c r="I235" s="1"/>
      <c r="J235" s="1"/>
      <c r="K235" s="231"/>
      <c r="L235" s="229"/>
      <c r="P235" s="63"/>
      <c r="Q235" s="63"/>
      <c r="R235" s="63"/>
    </row>
    <row r="236" spans="2:18" s="2" customFormat="1" ht="15" customHeight="1">
      <c r="C236" s="232"/>
      <c r="E236" s="229"/>
      <c r="F236" s="228"/>
      <c r="I236" s="1"/>
      <c r="J236" s="1"/>
      <c r="K236" s="231"/>
      <c r="L236" s="229"/>
      <c r="P236" s="63"/>
      <c r="Q236" s="63"/>
      <c r="R236" s="63"/>
    </row>
    <row r="237" spans="2:18" s="2" customFormat="1" ht="15" customHeight="1">
      <c r="C237" s="232"/>
      <c r="E237" s="229"/>
      <c r="F237" s="228" t="s">
        <v>2426</v>
      </c>
      <c r="I237" s="1"/>
      <c r="J237" s="1"/>
      <c r="K237" s="231"/>
      <c r="L237" s="229"/>
      <c r="P237" s="63"/>
      <c r="Q237" s="63"/>
      <c r="R237" s="63"/>
    </row>
    <row r="238" spans="2:18" s="2" customFormat="1" ht="15" customHeight="1">
      <c r="C238" s="236"/>
      <c r="D238" s="237"/>
      <c r="E238" s="238"/>
      <c r="F238" s="236"/>
      <c r="G238" s="237"/>
      <c r="H238" s="237"/>
      <c r="I238" s="237"/>
      <c r="J238" s="237"/>
      <c r="K238" s="239"/>
      <c r="L238" s="238"/>
      <c r="P238" s="63"/>
      <c r="Q238" s="63"/>
      <c r="R238" s="63"/>
    </row>
    <row r="239" spans="2:18" s="2" customFormat="1" ht="15" customHeight="1">
      <c r="K239" s="231"/>
      <c r="P239" s="63"/>
      <c r="Q239" s="63"/>
      <c r="R239" s="63"/>
    </row>
    <row r="240" spans="2:18" s="2" customFormat="1" ht="15" customHeight="1">
      <c r="B240" s="63"/>
      <c r="C240" s="223" t="s">
        <v>850</v>
      </c>
      <c r="D240" s="223"/>
      <c r="E240" s="223"/>
      <c r="F240" s="223"/>
      <c r="G240" s="223"/>
      <c r="H240" s="223"/>
      <c r="I240" s="223"/>
      <c r="J240" s="223"/>
      <c r="K240" s="223"/>
      <c r="L240" s="223"/>
      <c r="M240" s="63"/>
      <c r="N240" s="63"/>
      <c r="O240" s="63"/>
      <c r="P240" s="63"/>
      <c r="Q240" s="63"/>
      <c r="R240" s="63"/>
    </row>
    <row r="241" spans="2:18" s="2" customFormat="1" ht="15" customHeight="1">
      <c r="B241" s="63"/>
      <c r="C241" s="223"/>
      <c r="D241" s="223"/>
      <c r="E241" s="223"/>
      <c r="F241" s="223"/>
      <c r="G241" s="223"/>
      <c r="H241" s="223"/>
      <c r="I241" s="223"/>
      <c r="J241" s="223"/>
      <c r="K241" s="223"/>
      <c r="L241" s="223"/>
      <c r="M241" s="63"/>
      <c r="N241" s="63"/>
      <c r="O241" s="63"/>
      <c r="P241" s="63"/>
      <c r="Q241" s="63"/>
      <c r="R241" s="63"/>
    </row>
    <row r="242" spans="2:18" s="2" customFormat="1" ht="15" customHeight="1">
      <c r="B242" s="63"/>
      <c r="C242" s="654" t="str">
        <f>IF(ISBLANK('02入力票（その２）'!$G$168),"年　　　月　　　日",'02入力票（その２）'!$G$168)</f>
        <v>年　　　月　　　日</v>
      </c>
      <c r="D242" s="654"/>
      <c r="E242" s="654"/>
      <c r="F242" s="63"/>
      <c r="G242" s="63"/>
      <c r="H242" s="63"/>
      <c r="I242" s="63"/>
      <c r="J242" s="63"/>
      <c r="K242" s="63"/>
      <c r="L242" s="63"/>
      <c r="M242" s="63"/>
      <c r="N242" s="63"/>
      <c r="O242" s="63"/>
      <c r="P242" s="63"/>
      <c r="Q242" s="63"/>
      <c r="R242" s="63"/>
    </row>
    <row r="243" spans="2:18" s="2" customFormat="1" ht="15" customHeight="1">
      <c r="B243" s="63"/>
      <c r="C243" s="63"/>
      <c r="D243" s="63"/>
      <c r="E243" s="63"/>
      <c r="F243" s="63"/>
      <c r="G243" s="63"/>
      <c r="H243" s="63"/>
      <c r="I243" s="63"/>
      <c r="J243" s="63"/>
      <c r="K243" s="63"/>
      <c r="L243" s="63"/>
      <c r="M243" s="63"/>
      <c r="N243" s="63"/>
      <c r="O243" s="63"/>
      <c r="P243" s="63"/>
      <c r="Q243" s="63"/>
      <c r="R243" s="63"/>
    </row>
    <row r="244" spans="2:18" s="2" customFormat="1" ht="26.25" customHeight="1">
      <c r="B244" s="63"/>
      <c r="C244" s="887" t="s">
        <v>2472</v>
      </c>
      <c r="D244" s="888"/>
      <c r="E244" s="888"/>
      <c r="F244" s="888"/>
      <c r="G244" s="888"/>
      <c r="H244" s="888"/>
      <c r="I244" s="889"/>
      <c r="J244" s="683" t="s">
        <v>670</v>
      </c>
      <c r="K244" s="63"/>
      <c r="L244" s="63"/>
      <c r="M244" s="63"/>
      <c r="N244" s="63"/>
      <c r="O244" s="63"/>
      <c r="P244" s="63"/>
      <c r="Q244" s="63"/>
      <c r="R244" s="63"/>
    </row>
    <row r="245" spans="2:18" s="2" customFormat="1" ht="33" customHeight="1">
      <c r="B245" s="63"/>
      <c r="C245" s="890"/>
      <c r="D245" s="891"/>
      <c r="E245" s="891"/>
      <c r="F245" s="891"/>
      <c r="G245" s="891"/>
      <c r="H245" s="891"/>
      <c r="I245" s="892"/>
      <c r="J245" s="683"/>
      <c r="K245" s="63"/>
      <c r="L245" s="63"/>
      <c r="M245" s="63"/>
      <c r="N245" s="63"/>
      <c r="O245" s="63"/>
      <c r="P245" s="63"/>
      <c r="Q245" s="63"/>
      <c r="R245" s="63"/>
    </row>
    <row r="246" spans="2:18" s="2" customFormat="1" ht="15" customHeight="1">
      <c r="B246" s="63"/>
      <c r="C246" s="63"/>
      <c r="D246" s="63"/>
      <c r="E246" s="63"/>
      <c r="F246" s="63"/>
      <c r="G246" s="63"/>
      <c r="H246" s="63"/>
      <c r="I246" s="63"/>
      <c r="J246" s="63"/>
      <c r="K246" s="63"/>
      <c r="L246" s="63"/>
      <c r="M246" s="63"/>
      <c r="N246" s="63"/>
      <c r="O246" s="63"/>
      <c r="P246" s="63"/>
      <c r="Q246" s="63"/>
      <c r="R246" s="63"/>
    </row>
    <row r="247" spans="2:18" s="2" customFormat="1" ht="15" customHeight="1">
      <c r="B247" s="63"/>
      <c r="C247" s="63"/>
      <c r="D247" s="656" t="s">
        <v>44</v>
      </c>
      <c r="E247" s="656"/>
      <c r="F247" s="168"/>
      <c r="G247" s="63" t="str">
        <f>CONCATENATE(G91,"　",L91)</f>
        <v>※　選択してください。　</v>
      </c>
      <c r="H247" s="63"/>
      <c r="I247" s="63"/>
      <c r="J247" s="63"/>
      <c r="K247" s="63"/>
      <c r="L247" s="63"/>
      <c r="M247" s="63"/>
      <c r="N247" s="63"/>
      <c r="O247" s="63"/>
      <c r="P247" s="63"/>
      <c r="Q247" s="63"/>
      <c r="R247" s="63"/>
    </row>
    <row r="248" spans="2:18" s="2" customFormat="1" ht="15" customHeight="1">
      <c r="B248" s="63"/>
      <c r="C248" s="63"/>
      <c r="D248" s="62"/>
      <c r="E248" s="62"/>
      <c r="F248" s="168"/>
      <c r="G248" s="63"/>
      <c r="H248" s="63"/>
      <c r="I248" s="63"/>
      <c r="J248" s="63"/>
      <c r="K248" s="63"/>
      <c r="L248" s="63"/>
      <c r="M248" s="63"/>
      <c r="N248" s="63"/>
      <c r="O248" s="63"/>
      <c r="P248" s="63"/>
      <c r="Q248" s="63"/>
      <c r="R248" s="63"/>
    </row>
    <row r="249" spans="2:18" s="2" customFormat="1" ht="15" customHeight="1">
      <c r="B249" s="63"/>
      <c r="C249" s="63"/>
      <c r="D249" s="656" t="s">
        <v>606</v>
      </c>
      <c r="E249" s="656"/>
      <c r="F249" s="168"/>
      <c r="G249" s="62" t="str">
        <f>G94</f>
        <v/>
      </c>
      <c r="H249" s="62"/>
      <c r="I249" s="62"/>
      <c r="J249" s="62"/>
      <c r="K249" s="62"/>
      <c r="L249" s="63"/>
      <c r="M249" s="63"/>
      <c r="N249" s="63"/>
      <c r="O249" s="63"/>
      <c r="P249" s="63"/>
      <c r="Q249" s="63"/>
      <c r="R249" s="63"/>
    </row>
    <row r="250" spans="2:18" s="2" customFormat="1" ht="15" customHeight="1">
      <c r="B250" s="63"/>
      <c r="C250" s="63"/>
      <c r="D250" s="62"/>
      <c r="E250" s="62"/>
      <c r="F250" s="168"/>
      <c r="G250" s="188" t="str">
        <f>G97</f>
        <v/>
      </c>
      <c r="H250" s="62"/>
      <c r="I250" s="62"/>
      <c r="J250" s="62"/>
      <c r="K250" s="62"/>
      <c r="L250" s="63"/>
      <c r="M250" s="63"/>
      <c r="N250" s="63"/>
      <c r="O250" s="63"/>
      <c r="P250" s="63"/>
      <c r="Q250" s="63"/>
      <c r="R250" s="63"/>
    </row>
    <row r="251" spans="2:18" s="2" customFormat="1" ht="15" customHeight="1">
      <c r="B251" s="63"/>
      <c r="C251" s="63"/>
      <c r="D251" s="656" t="s">
        <v>767</v>
      </c>
      <c r="E251" s="656"/>
      <c r="F251" s="168"/>
      <c r="G251" s="193" t="str">
        <f>J97</f>
        <v/>
      </c>
      <c r="H251" s="62"/>
      <c r="I251" s="62"/>
      <c r="J251" s="62"/>
      <c r="K251" s="212" t="s">
        <v>768</v>
      </c>
      <c r="M251" s="63"/>
      <c r="N251" s="63"/>
      <c r="O251" s="63"/>
      <c r="P251" s="212"/>
      <c r="Q251" s="63"/>
      <c r="R251" s="63"/>
    </row>
    <row r="252" spans="2:18" s="2" customFormat="1" ht="15" customHeight="1">
      <c r="B252" s="63"/>
      <c r="C252" s="63"/>
      <c r="D252" s="63"/>
      <c r="E252" s="63"/>
      <c r="F252" s="63"/>
      <c r="H252" s="63"/>
      <c r="I252" s="63"/>
      <c r="J252" s="63"/>
      <c r="K252" s="63"/>
      <c r="L252" s="63"/>
      <c r="M252" s="63"/>
      <c r="N252" s="63"/>
      <c r="O252" s="63"/>
      <c r="P252" s="63"/>
      <c r="Q252" s="63"/>
      <c r="R252" s="63"/>
    </row>
    <row r="253" spans="2:18" s="2" customFormat="1" ht="15" customHeight="1">
      <c r="B253" s="63"/>
      <c r="C253" s="63"/>
      <c r="D253" s="63"/>
      <c r="E253" s="63"/>
      <c r="F253" s="63"/>
      <c r="G253" s="63"/>
      <c r="H253" s="63"/>
      <c r="I253" s="63"/>
      <c r="J253" s="63"/>
      <c r="K253" s="63"/>
      <c r="L253" s="63"/>
      <c r="M253" s="63"/>
      <c r="N253" s="63"/>
      <c r="O253" s="63"/>
      <c r="P253" s="63"/>
      <c r="Q253" s="63"/>
      <c r="R253" s="63"/>
    </row>
    <row r="254" spans="2:18" s="2" customFormat="1" ht="15" customHeight="1">
      <c r="B254" s="63"/>
      <c r="C254" s="2" t="s">
        <v>769</v>
      </c>
      <c r="D254" s="63"/>
      <c r="E254" s="63"/>
      <c r="F254" s="63"/>
      <c r="G254" s="63"/>
      <c r="H254" s="63"/>
      <c r="I254" s="63"/>
      <c r="J254" s="63"/>
      <c r="K254" s="63"/>
      <c r="L254" s="63"/>
      <c r="M254" s="63"/>
      <c r="N254" s="63"/>
      <c r="O254" s="63"/>
      <c r="P254" s="63"/>
      <c r="Q254" s="63"/>
      <c r="R254" s="63"/>
    </row>
    <row r="255" spans="2:18" s="2" customFormat="1" ht="15" customHeight="1">
      <c r="B255" s="63"/>
      <c r="C255" s="223" t="s">
        <v>770</v>
      </c>
      <c r="D255" s="63"/>
      <c r="E255" s="63"/>
      <c r="F255" s="63"/>
      <c r="G255" s="63"/>
      <c r="H255" s="63"/>
      <c r="I255" s="63"/>
      <c r="J255" s="63"/>
      <c r="K255" s="63"/>
      <c r="L255" s="63"/>
      <c r="M255" s="63"/>
      <c r="N255" s="63"/>
      <c r="O255" s="63"/>
      <c r="P255" s="63"/>
      <c r="Q255" s="63"/>
      <c r="R255" s="63"/>
    </row>
    <row r="256" spans="2:18" s="2" customFormat="1" ht="15" customHeight="1">
      <c r="B256" s="63"/>
      <c r="C256" s="223" t="s">
        <v>771</v>
      </c>
      <c r="D256" s="223"/>
      <c r="E256" s="223"/>
      <c r="F256" s="223"/>
      <c r="G256" s="223"/>
      <c r="H256" s="63"/>
      <c r="I256" s="63"/>
      <c r="J256" s="63"/>
      <c r="K256" s="63"/>
      <c r="L256" s="63"/>
      <c r="M256" s="63"/>
      <c r="N256" s="63"/>
      <c r="O256" s="63"/>
    </row>
    <row r="257" spans="2:18" s="2" customFormat="1" ht="15" customHeight="1">
      <c r="B257" s="63"/>
      <c r="C257" s="63"/>
      <c r="D257" s="63"/>
      <c r="E257" s="63"/>
      <c r="F257" s="63"/>
      <c r="G257" s="63"/>
      <c r="H257" s="63"/>
      <c r="I257" s="63"/>
      <c r="J257" s="63"/>
      <c r="K257" s="63"/>
      <c r="L257" s="63"/>
      <c r="M257" s="63"/>
      <c r="N257" s="63"/>
      <c r="O257" s="63"/>
      <c r="Q257" s="63"/>
      <c r="R257" s="159"/>
    </row>
    <row r="258" spans="2:18">
      <c r="B258" s="2"/>
      <c r="C258" s="2"/>
      <c r="D258" s="2"/>
      <c r="E258" s="2"/>
      <c r="F258" s="2"/>
      <c r="G258" s="2"/>
      <c r="H258" s="2"/>
      <c r="I258" s="2"/>
      <c r="J258" s="2"/>
      <c r="K258" s="2"/>
      <c r="L258" s="2"/>
      <c r="M258" s="2"/>
      <c r="N258" s="2"/>
      <c r="O258" s="2"/>
      <c r="P258" s="63"/>
      <c r="Q258" s="63"/>
      <c r="R258" s="63"/>
    </row>
    <row r="259" spans="2:18">
      <c r="B259" s="2"/>
      <c r="C259" s="2"/>
      <c r="D259" s="2"/>
      <c r="E259" s="2"/>
      <c r="F259" s="2"/>
      <c r="G259" s="2"/>
      <c r="H259" s="2"/>
      <c r="I259" s="2"/>
      <c r="J259" s="2"/>
      <c r="K259" s="2"/>
      <c r="L259" s="2"/>
      <c r="M259" s="2"/>
      <c r="N259" s="2"/>
      <c r="O259" s="2"/>
      <c r="P259" s="63"/>
      <c r="Q259" s="63"/>
      <c r="R259" s="63"/>
    </row>
    <row r="260" spans="2:18">
      <c r="B260" s="2"/>
      <c r="C260" s="2"/>
      <c r="D260" s="2"/>
      <c r="E260" s="2"/>
      <c r="F260" s="2"/>
      <c r="G260" s="2"/>
      <c r="H260" s="2"/>
      <c r="I260" s="2"/>
      <c r="J260" s="2"/>
      <c r="K260" s="2"/>
      <c r="L260" s="2"/>
      <c r="M260" s="2"/>
      <c r="N260" s="2"/>
      <c r="O260" s="2"/>
      <c r="P260" s="63"/>
      <c r="Q260" s="63"/>
      <c r="R260" s="63"/>
    </row>
    <row r="261" spans="2:18" ht="18.75">
      <c r="B261" s="653" t="s">
        <v>2189</v>
      </c>
      <c r="C261" s="653"/>
      <c r="D261" s="653"/>
      <c r="E261" s="653"/>
      <c r="F261" s="653"/>
      <c r="G261" s="653"/>
      <c r="H261" s="653"/>
      <c r="I261" s="653"/>
      <c r="J261" s="653"/>
      <c r="K261" s="653"/>
      <c r="L261" s="653"/>
      <c r="M261" s="653"/>
      <c r="N261" s="653"/>
      <c r="O261" s="653"/>
      <c r="P261" s="653"/>
      <c r="Q261" s="653"/>
      <c r="R261" s="653"/>
    </row>
    <row r="262" spans="2:18">
      <c r="B262" s="2"/>
      <c r="C262" s="2"/>
      <c r="D262" s="225"/>
      <c r="E262" s="225"/>
      <c r="F262" s="1"/>
      <c r="G262" s="1"/>
      <c r="H262" s="1"/>
      <c r="I262" s="1"/>
      <c r="J262" s="1"/>
      <c r="K262" s="1"/>
      <c r="L262" s="1"/>
      <c r="M262" s="1"/>
      <c r="N262" s="1"/>
      <c r="O262" s="2"/>
      <c r="P262" s="63"/>
      <c r="Q262" s="63"/>
      <c r="R262" s="63"/>
    </row>
    <row r="263" spans="2:18">
      <c r="B263" s="2"/>
      <c r="C263" s="2"/>
      <c r="D263" s="2"/>
      <c r="E263" s="2"/>
      <c r="F263" s="2"/>
      <c r="G263" s="2"/>
      <c r="H263" s="2"/>
      <c r="I263" s="2"/>
      <c r="J263" s="2"/>
      <c r="K263" s="231"/>
      <c r="L263" s="2"/>
      <c r="M263" s="2"/>
      <c r="N263" s="2"/>
      <c r="O263" s="2"/>
      <c r="P263" s="63"/>
      <c r="Q263" s="63"/>
      <c r="R263" s="63"/>
    </row>
    <row r="264" spans="2:18" ht="20.100000000000001" customHeight="1">
      <c r="B264" s="364"/>
      <c r="C264" s="365" t="s">
        <v>2443</v>
      </c>
      <c r="D264" s="365"/>
      <c r="E264" s="365"/>
      <c r="F264" s="365"/>
      <c r="G264" s="365"/>
      <c r="H264" s="365"/>
      <c r="I264" s="365"/>
      <c r="J264" s="365"/>
      <c r="K264" s="365"/>
      <c r="L264" s="365"/>
      <c r="M264" s="364"/>
      <c r="N264" s="364"/>
      <c r="O264" s="364"/>
      <c r="P264" s="364"/>
      <c r="Q264" s="364"/>
      <c r="R264" s="364"/>
    </row>
    <row r="265" spans="2:18" ht="20.100000000000001" customHeight="1">
      <c r="B265" s="364"/>
      <c r="C265" s="365" t="s">
        <v>2187</v>
      </c>
      <c r="D265" s="365"/>
      <c r="E265" s="365"/>
      <c r="F265" s="365"/>
      <c r="G265" s="365"/>
      <c r="H265" s="365"/>
      <c r="I265" s="365"/>
      <c r="J265" s="365"/>
      <c r="K265" s="365"/>
      <c r="L265" s="365"/>
      <c r="M265" s="364"/>
      <c r="N265" s="364"/>
      <c r="O265" s="364"/>
      <c r="P265" s="364"/>
      <c r="Q265" s="364"/>
      <c r="R265" s="364"/>
    </row>
    <row r="266" spans="2:18">
      <c r="B266" s="63"/>
      <c r="C266" s="223"/>
      <c r="D266" s="223"/>
      <c r="E266" s="223"/>
      <c r="F266" s="223"/>
      <c r="G266" s="223"/>
      <c r="H266" s="223"/>
      <c r="I266" s="223"/>
      <c r="J266" s="223"/>
      <c r="K266" s="223"/>
      <c r="L266" s="654"/>
      <c r="M266" s="654"/>
      <c r="N266" s="654"/>
      <c r="O266" s="63"/>
      <c r="P266" s="63"/>
      <c r="Q266" s="63"/>
      <c r="R266" s="63"/>
    </row>
    <row r="267" spans="2:18">
      <c r="B267" s="63"/>
      <c r="C267" s="654" t="str">
        <f>IF(ISBLANK('02入力票（その２）'!$G$168),"年　　　月　　　日",'02入力票（その２）'!$G$168)</f>
        <v>年　　　月　　　日</v>
      </c>
      <c r="D267" s="654"/>
      <c r="E267" s="654"/>
      <c r="F267" s="63"/>
      <c r="G267" s="63"/>
      <c r="H267" s="63"/>
      <c r="I267" s="63"/>
      <c r="J267" s="63"/>
      <c r="K267" s="63"/>
      <c r="L267" s="655" t="s">
        <v>2199</v>
      </c>
      <c r="M267" s="655"/>
      <c r="N267" s="655"/>
      <c r="O267" s="63"/>
      <c r="P267" s="63"/>
      <c r="Q267" s="63"/>
      <c r="R267" s="63"/>
    </row>
    <row r="268" spans="2:18">
      <c r="B268" s="63"/>
      <c r="C268" s="63"/>
      <c r="D268" s="63"/>
      <c r="E268" s="63"/>
      <c r="F268" s="63"/>
      <c r="G268" s="63"/>
      <c r="H268" s="63"/>
      <c r="I268" s="63"/>
      <c r="J268" s="63"/>
      <c r="K268" s="63"/>
      <c r="L268" s="63"/>
      <c r="M268" s="63"/>
      <c r="N268" s="63"/>
      <c r="O268" s="63"/>
      <c r="P268" s="63"/>
      <c r="Q268" s="63"/>
      <c r="R268" s="63"/>
    </row>
    <row r="269" spans="2:18" ht="26.25" customHeight="1">
      <c r="B269" s="63"/>
      <c r="C269" s="887" t="s">
        <v>2472</v>
      </c>
      <c r="D269" s="888"/>
      <c r="E269" s="888"/>
      <c r="F269" s="888"/>
      <c r="G269" s="888"/>
      <c r="H269" s="888"/>
      <c r="I269" s="889"/>
      <c r="J269" s="683" t="s">
        <v>670</v>
      </c>
      <c r="K269" s="63"/>
      <c r="L269" s="63"/>
      <c r="M269" s="63"/>
      <c r="N269" s="63"/>
      <c r="O269" s="63"/>
      <c r="P269" s="63"/>
      <c r="Q269" s="63"/>
      <c r="R269" s="63"/>
    </row>
    <row r="270" spans="2:18" ht="36" customHeight="1">
      <c r="B270" s="63"/>
      <c r="C270" s="890"/>
      <c r="D270" s="891"/>
      <c r="E270" s="891"/>
      <c r="F270" s="891"/>
      <c r="G270" s="891"/>
      <c r="H270" s="891"/>
      <c r="I270" s="892"/>
      <c r="J270" s="683"/>
      <c r="K270" s="63"/>
      <c r="L270" s="63"/>
      <c r="M270" s="63"/>
      <c r="N270" s="63"/>
      <c r="O270" s="63"/>
      <c r="P270" s="63"/>
      <c r="Q270" s="63"/>
      <c r="R270" s="63"/>
    </row>
    <row r="271" spans="2:18">
      <c r="B271" s="63"/>
      <c r="C271" s="63"/>
      <c r="D271" s="63"/>
      <c r="E271" s="63"/>
      <c r="F271" s="63"/>
      <c r="G271" s="63"/>
      <c r="H271" s="63"/>
      <c r="I271" s="63"/>
      <c r="J271" s="63"/>
      <c r="K271" s="63"/>
      <c r="L271" s="63"/>
      <c r="M271" s="63"/>
      <c r="N271" s="63"/>
      <c r="O271" s="63"/>
      <c r="P271" s="63"/>
      <c r="Q271" s="63"/>
      <c r="R271" s="63"/>
    </row>
    <row r="272" spans="2:18">
      <c r="B272" s="63"/>
      <c r="C272" s="63"/>
      <c r="D272" s="656" t="s">
        <v>44</v>
      </c>
      <c r="E272" s="656"/>
      <c r="F272" s="168"/>
      <c r="G272" s="193" t="str">
        <f>CONCATENATE(G91,"　",L91)</f>
        <v>※　選択してください。　</v>
      </c>
      <c r="H272" s="63"/>
      <c r="I272" s="63"/>
      <c r="J272" s="63"/>
      <c r="K272" s="63"/>
      <c r="L272" s="63"/>
      <c r="M272" s="63"/>
      <c r="N272" s="63"/>
      <c r="O272" s="63"/>
      <c r="P272" s="63"/>
      <c r="Q272" s="63"/>
      <c r="R272" s="63"/>
    </row>
    <row r="273" spans="2:18">
      <c r="B273" s="63"/>
      <c r="C273" s="63"/>
      <c r="D273" s="62"/>
      <c r="E273" s="62"/>
      <c r="F273" s="168"/>
      <c r="G273" s="63"/>
      <c r="H273" s="63"/>
      <c r="I273" s="63"/>
      <c r="J273" s="63"/>
      <c r="K273" s="63"/>
      <c r="L273" s="63"/>
      <c r="M273" s="63"/>
      <c r="N273" s="63"/>
      <c r="O273" s="63"/>
      <c r="P273" s="63"/>
      <c r="Q273" s="63"/>
      <c r="R273" s="63"/>
    </row>
    <row r="274" spans="2:18">
      <c r="B274" s="63"/>
      <c r="C274" s="63"/>
      <c r="D274" s="656" t="s">
        <v>606</v>
      </c>
      <c r="E274" s="656"/>
      <c r="F274" s="168"/>
      <c r="G274" s="62" t="str">
        <f>G94</f>
        <v/>
      </c>
      <c r="H274" s="62"/>
      <c r="I274" s="62"/>
      <c r="J274" s="62"/>
      <c r="K274" s="62"/>
      <c r="L274" s="63"/>
      <c r="M274" s="63"/>
      <c r="N274" s="63"/>
      <c r="O274" s="63"/>
      <c r="P274" s="63"/>
      <c r="Q274" s="63"/>
      <c r="R274" s="63"/>
    </row>
    <row r="275" spans="2:18">
      <c r="B275" s="63"/>
      <c r="C275" s="63"/>
      <c r="D275" s="62"/>
      <c r="E275" s="62"/>
      <c r="F275" s="168"/>
      <c r="G275" s="188" t="str">
        <f>G97</f>
        <v/>
      </c>
      <c r="H275" s="62"/>
      <c r="I275" s="62"/>
      <c r="J275" s="62"/>
      <c r="K275" s="62"/>
      <c r="L275" s="63"/>
      <c r="M275" s="63"/>
      <c r="N275" s="63"/>
      <c r="O275" s="63"/>
      <c r="P275" s="63"/>
      <c r="Q275" s="63"/>
      <c r="R275" s="63"/>
    </row>
    <row r="276" spans="2:18">
      <c r="B276" s="63"/>
      <c r="C276" s="63"/>
      <c r="D276" s="656" t="s">
        <v>767</v>
      </c>
      <c r="E276" s="656"/>
      <c r="F276" s="168"/>
      <c r="G276" s="188" t="str">
        <f>J97</f>
        <v/>
      </c>
      <c r="H276" s="188"/>
      <c r="I276" s="62"/>
      <c r="J276" s="62"/>
      <c r="K276" s="212" t="s">
        <v>768</v>
      </c>
      <c r="L276" s="2"/>
      <c r="M276" s="63"/>
      <c r="N276" s="63"/>
      <c r="O276" s="63"/>
      <c r="P276" s="212"/>
      <c r="Q276" s="63"/>
      <c r="R276" s="63"/>
    </row>
    <row r="277" spans="2:18">
      <c r="B277" s="63"/>
      <c r="C277" s="63"/>
      <c r="D277" s="63"/>
      <c r="E277" s="63"/>
      <c r="F277" s="63"/>
      <c r="G277" s="2"/>
      <c r="H277" s="63"/>
      <c r="I277" s="63"/>
      <c r="J277" s="63"/>
      <c r="K277" s="63"/>
      <c r="L277" s="63"/>
      <c r="M277" s="63"/>
      <c r="N277" s="63"/>
      <c r="O277" s="63"/>
      <c r="P277" s="63"/>
      <c r="Q277" s="63"/>
      <c r="R277" s="63"/>
    </row>
    <row r="278" spans="2:18">
      <c r="B278" s="63"/>
      <c r="C278" s="63"/>
      <c r="D278" s="63"/>
      <c r="E278" s="63"/>
      <c r="F278" s="63"/>
      <c r="G278" s="63"/>
      <c r="H278" s="63"/>
      <c r="I278" s="63"/>
      <c r="J278" s="63"/>
      <c r="K278" s="63"/>
      <c r="L278" s="63"/>
      <c r="M278" s="63"/>
      <c r="N278" s="63"/>
      <c r="O278" s="63"/>
      <c r="P278" s="63"/>
      <c r="Q278" s="63"/>
      <c r="R278" s="63"/>
    </row>
    <row r="279" spans="2:18">
      <c r="B279" s="63"/>
      <c r="C279" s="2"/>
      <c r="D279" s="63"/>
      <c r="E279" s="63"/>
      <c r="F279" s="63"/>
      <c r="G279" s="63"/>
      <c r="H279" s="63"/>
      <c r="I279" s="63"/>
      <c r="J279" s="63"/>
      <c r="K279" s="63"/>
      <c r="L279" s="63"/>
      <c r="M279" s="63"/>
      <c r="N279" s="63"/>
      <c r="O279" s="63"/>
      <c r="P279" s="63"/>
      <c r="Q279" s="63"/>
      <c r="R279" s="63"/>
    </row>
    <row r="280" spans="2:18">
      <c r="B280" s="63"/>
      <c r="C280" s="223"/>
      <c r="D280" s="63"/>
      <c r="E280" s="63"/>
      <c r="F280" s="63"/>
      <c r="G280" s="63"/>
      <c r="H280" s="63"/>
      <c r="I280" s="63"/>
      <c r="J280" s="63"/>
      <c r="K280" s="63"/>
      <c r="L280" s="63"/>
      <c r="M280" s="63"/>
      <c r="N280" s="63"/>
      <c r="O280" s="63"/>
      <c r="P280" s="63"/>
      <c r="Q280" s="63"/>
      <c r="R280" s="63"/>
    </row>
    <row r="281" spans="2:18">
      <c r="B281" s="63"/>
      <c r="C281" s="223"/>
      <c r="D281" s="223"/>
      <c r="E281" s="223"/>
      <c r="F281" s="223"/>
      <c r="G281" s="223"/>
      <c r="H281" s="63"/>
      <c r="I281" s="63"/>
      <c r="J281" s="63"/>
      <c r="K281" s="63"/>
      <c r="L281" s="63"/>
      <c r="M281" s="63"/>
      <c r="N281" s="63"/>
      <c r="O281" s="63"/>
      <c r="P281" s="2"/>
      <c r="Q281" s="2"/>
      <c r="R281" s="2"/>
    </row>
    <row r="282" spans="2:18">
      <c r="B282" s="63"/>
      <c r="C282" s="63"/>
      <c r="D282" s="63"/>
      <c r="E282" s="63"/>
      <c r="F282" s="63"/>
      <c r="G282" s="63"/>
      <c r="H282" s="63"/>
      <c r="I282" s="63"/>
      <c r="J282" s="63"/>
      <c r="K282" s="63"/>
      <c r="L282" s="63"/>
      <c r="M282" s="63"/>
      <c r="N282" s="63"/>
      <c r="O282" s="63"/>
      <c r="P282" s="63"/>
      <c r="Q282" s="63"/>
      <c r="R282" s="63"/>
    </row>
    <row r="283" spans="2:18">
      <c r="B283" s="63" t="s">
        <v>772</v>
      </c>
      <c r="C283" s="63"/>
      <c r="D283" s="63"/>
      <c r="E283" s="63"/>
      <c r="F283" s="63"/>
      <c r="G283" s="63"/>
      <c r="H283" s="63"/>
      <c r="I283" s="63"/>
      <c r="J283" s="63"/>
      <c r="K283" s="63"/>
      <c r="L283" s="63"/>
      <c r="M283" s="63"/>
      <c r="N283" s="63"/>
      <c r="O283" s="63"/>
      <c r="P283" s="63"/>
      <c r="Q283" s="63"/>
      <c r="R283" s="63"/>
    </row>
    <row r="284" spans="2:18">
      <c r="B284" s="63"/>
      <c r="C284" s="63" t="s">
        <v>851</v>
      </c>
      <c r="D284" s="63" t="s">
        <v>852</v>
      </c>
      <c r="E284" s="63"/>
      <c r="F284" s="63"/>
      <c r="G284" s="63"/>
      <c r="H284" s="63"/>
      <c r="I284" s="63"/>
      <c r="J284" s="63"/>
      <c r="K284" s="63"/>
      <c r="L284" s="63"/>
      <c r="M284" s="63"/>
      <c r="N284" s="63"/>
      <c r="O284" s="63"/>
      <c r="P284" s="63"/>
      <c r="Q284" s="63"/>
      <c r="R284" s="63"/>
    </row>
    <row r="285" spans="2:18">
      <c r="B285" s="63"/>
      <c r="C285" s="241" t="s">
        <v>164</v>
      </c>
      <c r="D285" s="63" t="s">
        <v>773</v>
      </c>
      <c r="E285" s="63"/>
      <c r="F285" s="63"/>
      <c r="G285" s="63"/>
      <c r="H285" s="63"/>
      <c r="I285" s="63"/>
      <c r="J285" s="63"/>
      <c r="K285" s="63"/>
      <c r="L285" s="63"/>
      <c r="M285" s="63"/>
      <c r="N285" s="63"/>
      <c r="O285" s="63"/>
      <c r="P285" s="63"/>
      <c r="Q285" s="63"/>
      <c r="R285" s="63"/>
    </row>
    <row r="286" spans="2:18">
      <c r="B286" s="63"/>
      <c r="C286" s="241" t="s">
        <v>168</v>
      </c>
      <c r="D286" s="63" t="s">
        <v>774</v>
      </c>
      <c r="E286" s="63"/>
      <c r="F286" s="63"/>
      <c r="G286" s="63"/>
      <c r="H286" s="63"/>
      <c r="I286" s="63"/>
      <c r="J286" s="63"/>
      <c r="K286" s="63"/>
      <c r="L286" s="63"/>
      <c r="M286" s="63"/>
      <c r="N286" s="63"/>
      <c r="O286" s="63"/>
      <c r="P286" s="63"/>
      <c r="Q286" s="63"/>
      <c r="R286" s="63"/>
    </row>
    <row r="287" spans="2:18">
      <c r="B287" s="63"/>
      <c r="C287" s="241" t="s">
        <v>557</v>
      </c>
      <c r="D287" s="63" t="s">
        <v>775</v>
      </c>
      <c r="E287" s="63"/>
      <c r="F287" s="63"/>
      <c r="G287" s="63"/>
      <c r="H287" s="63"/>
      <c r="I287" s="63"/>
      <c r="J287" s="63"/>
      <c r="K287" s="63"/>
      <c r="L287" s="63"/>
      <c r="M287" s="63"/>
      <c r="N287" s="63"/>
      <c r="O287" s="63"/>
      <c r="P287" s="63"/>
      <c r="Q287" s="63"/>
      <c r="R287" s="63"/>
    </row>
    <row r="288" spans="2:18">
      <c r="B288" s="63"/>
      <c r="C288" s="241" t="s">
        <v>776</v>
      </c>
      <c r="D288" s="63" t="s">
        <v>777</v>
      </c>
      <c r="E288" s="63"/>
      <c r="F288" s="63"/>
      <c r="G288" s="63"/>
      <c r="H288" s="63"/>
      <c r="I288" s="63"/>
      <c r="J288" s="63"/>
      <c r="K288" s="63"/>
      <c r="L288" s="63"/>
      <c r="M288" s="63"/>
      <c r="N288" s="63"/>
      <c r="O288" s="63"/>
      <c r="P288" s="63"/>
      <c r="Q288" s="63"/>
      <c r="R288" s="63"/>
    </row>
    <row r="289" spans="2:18">
      <c r="B289" s="63"/>
      <c r="C289" s="241" t="s">
        <v>177</v>
      </c>
      <c r="D289" s="63" t="s">
        <v>778</v>
      </c>
      <c r="E289" s="63"/>
      <c r="F289" s="63"/>
      <c r="G289" s="63"/>
      <c r="H289" s="63"/>
      <c r="I289" s="63"/>
      <c r="J289" s="63"/>
      <c r="K289" s="63"/>
      <c r="L289" s="63"/>
      <c r="M289" s="63"/>
      <c r="N289" s="63"/>
      <c r="O289" s="63"/>
      <c r="P289" s="63"/>
      <c r="Q289" s="63"/>
      <c r="R289" s="63"/>
    </row>
    <row r="290" spans="2:18">
      <c r="B290" s="63"/>
      <c r="C290" s="241" t="s">
        <v>565</v>
      </c>
      <c r="D290" s="63" t="s">
        <v>779</v>
      </c>
      <c r="E290" s="63"/>
      <c r="F290" s="63"/>
      <c r="H290" s="63"/>
      <c r="I290" s="242"/>
      <c r="J290" s="63"/>
      <c r="K290" s="63"/>
      <c r="L290" s="63"/>
      <c r="M290" s="63"/>
      <c r="N290" s="63"/>
      <c r="O290" s="63"/>
      <c r="P290" s="63"/>
      <c r="Q290" s="63"/>
      <c r="R290" s="63"/>
    </row>
    <row r="291" spans="2:18">
      <c r="B291" s="63"/>
      <c r="C291" s="241" t="s">
        <v>568</v>
      </c>
      <c r="D291" s="63" t="s">
        <v>780</v>
      </c>
      <c r="E291" s="63"/>
      <c r="F291" s="63"/>
      <c r="G291" s="63"/>
      <c r="H291" s="63"/>
      <c r="I291" s="63"/>
      <c r="J291" s="63"/>
      <c r="K291" s="63"/>
      <c r="L291" s="63"/>
      <c r="M291" s="63"/>
      <c r="N291" s="63"/>
      <c r="O291" s="63"/>
      <c r="P291" s="63"/>
      <c r="Q291" s="63"/>
      <c r="R291" s="63"/>
    </row>
    <row r="292" spans="2:18">
      <c r="B292" s="63"/>
      <c r="C292" s="241" t="s">
        <v>596</v>
      </c>
      <c r="D292" s="63" t="s">
        <v>781</v>
      </c>
      <c r="E292" s="243"/>
      <c r="F292" s="63"/>
      <c r="G292" s="63"/>
      <c r="H292" s="63"/>
      <c r="I292" s="63"/>
      <c r="J292" s="63"/>
      <c r="K292" s="63"/>
      <c r="L292" s="63"/>
      <c r="M292" s="63"/>
      <c r="N292" s="63"/>
      <c r="O292" s="63"/>
      <c r="P292" s="63"/>
      <c r="Q292" s="63"/>
      <c r="R292" s="63"/>
    </row>
    <row r="293" spans="2:18">
      <c r="B293" s="63"/>
      <c r="C293" s="241" t="s">
        <v>189</v>
      </c>
      <c r="D293" s="63" t="s">
        <v>782</v>
      </c>
      <c r="E293" s="63"/>
      <c r="F293" s="63"/>
      <c r="G293" s="63"/>
      <c r="H293" s="63"/>
      <c r="I293" s="63"/>
      <c r="J293" s="63"/>
      <c r="K293" s="63"/>
      <c r="L293" s="63"/>
      <c r="M293" s="63"/>
      <c r="N293" s="63"/>
      <c r="O293" s="63"/>
      <c r="P293" s="63"/>
      <c r="Q293" s="63"/>
      <c r="R293" s="63"/>
    </row>
    <row r="294" spans="2:18">
      <c r="B294" s="63"/>
      <c r="C294" s="241" t="s">
        <v>576</v>
      </c>
      <c r="D294" s="63" t="s">
        <v>783</v>
      </c>
      <c r="E294" s="63"/>
      <c r="F294" s="63"/>
      <c r="G294" s="63"/>
      <c r="H294" s="63"/>
      <c r="I294" s="63"/>
      <c r="J294" s="63"/>
      <c r="K294" s="63"/>
      <c r="L294" s="63"/>
      <c r="M294" s="63"/>
      <c r="N294" s="63"/>
      <c r="O294" s="63"/>
      <c r="P294" s="63"/>
      <c r="Q294" s="63"/>
      <c r="R294" s="63"/>
    </row>
    <row r="295" spans="2:18">
      <c r="B295" s="63"/>
      <c r="C295" s="241" t="s">
        <v>578</v>
      </c>
      <c r="D295" s="241" t="s">
        <v>784</v>
      </c>
      <c r="E295" s="63"/>
      <c r="F295" s="63"/>
      <c r="G295" s="63"/>
      <c r="H295" s="63"/>
      <c r="I295" s="63"/>
      <c r="J295" s="63"/>
      <c r="K295" s="63"/>
      <c r="L295" s="63"/>
      <c r="M295" s="63"/>
      <c r="N295" s="63"/>
      <c r="O295" s="63"/>
      <c r="P295" s="63"/>
      <c r="Q295" s="63"/>
      <c r="R295" s="63"/>
    </row>
    <row r="296" spans="2:18">
      <c r="B296" s="63"/>
      <c r="C296" s="241" t="s">
        <v>580</v>
      </c>
      <c r="D296" s="241" t="s">
        <v>785</v>
      </c>
      <c r="E296" s="63"/>
      <c r="F296" s="63"/>
      <c r="G296" s="63"/>
      <c r="H296" s="63"/>
      <c r="I296" s="63"/>
      <c r="J296" s="63"/>
      <c r="K296" s="63"/>
      <c r="L296" s="63"/>
      <c r="M296" s="63"/>
      <c r="N296" s="63"/>
      <c r="O296" s="63"/>
      <c r="P296" s="63"/>
      <c r="Q296" s="63"/>
      <c r="R296" s="63"/>
    </row>
    <row r="297" spans="2:18">
      <c r="B297" s="63"/>
      <c r="C297" s="241" t="s">
        <v>851</v>
      </c>
      <c r="D297" s="241" t="s">
        <v>852</v>
      </c>
      <c r="E297" s="63"/>
      <c r="F297" s="63"/>
      <c r="G297" s="63"/>
      <c r="H297" s="63"/>
      <c r="I297" s="63"/>
      <c r="J297" s="63"/>
      <c r="K297" s="63"/>
      <c r="L297" s="63"/>
      <c r="M297" s="63"/>
      <c r="N297" s="63"/>
      <c r="O297" s="63"/>
      <c r="P297" s="63"/>
      <c r="Q297" s="63"/>
      <c r="R297" s="63"/>
    </row>
    <row r="298" spans="2:18">
      <c r="B298" s="63"/>
      <c r="C298" s="63"/>
      <c r="D298" s="63"/>
      <c r="E298" s="63"/>
      <c r="F298" s="63"/>
      <c r="G298" s="63"/>
      <c r="H298" s="63"/>
      <c r="I298" s="63"/>
      <c r="J298" s="63"/>
      <c r="K298" s="63"/>
      <c r="L298" s="63"/>
      <c r="M298" s="63"/>
      <c r="N298" s="63"/>
      <c r="O298" s="63"/>
      <c r="P298" s="63"/>
      <c r="Q298" s="63"/>
      <c r="R298" s="63"/>
    </row>
    <row r="299" spans="2:18">
      <c r="C299" s="3" t="s">
        <v>853</v>
      </c>
    </row>
    <row r="300" spans="2:18">
      <c r="C300" s="3" t="s">
        <v>854</v>
      </c>
    </row>
  </sheetData>
  <sheetProtection algorithmName="SHA-512" hashValue="l09WQMZw9s5dt65rsA5LdBEcCJJX7wE9flXJOSKpMQ0ZY639mgD0bz7Nl/PF3QZk4uwMlXEOY/7auOVwchobdQ==" saltValue="Dye4I1zkOypqvEu/TH0jIA==" spinCount="100000" sheet="1" selectLockedCells="1"/>
  <mergeCells count="437">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106:E106"/>
    <mergeCell ref="G106:J106"/>
    <mergeCell ref="K106:L106"/>
    <mergeCell ref="M106:O106"/>
    <mergeCell ref="K107:L107"/>
    <mergeCell ref="M107:O107"/>
    <mergeCell ref="K102:L103"/>
    <mergeCell ref="C103:E103"/>
    <mergeCell ref="G103:J103"/>
    <mergeCell ref="M103:N103"/>
    <mergeCell ref="C105:E105"/>
    <mergeCell ref="G105:J105"/>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R121:R122"/>
    <mergeCell ref="N123:Q123"/>
    <mergeCell ref="N124:Q124"/>
    <mergeCell ref="N125:Q125"/>
    <mergeCell ref="N113:Q113"/>
    <mergeCell ref="N114:Q114"/>
    <mergeCell ref="N115:Q115"/>
    <mergeCell ref="N116:Q116"/>
    <mergeCell ref="N117:Q117"/>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N146:Q146"/>
    <mergeCell ref="N147:Q147"/>
    <mergeCell ref="B153:B154"/>
    <mergeCell ref="C153:C154"/>
    <mergeCell ref="D153:F154"/>
    <mergeCell ref="G153:G154"/>
    <mergeCell ref="H153:M154"/>
    <mergeCell ref="N153:O153"/>
    <mergeCell ref="P153:R154"/>
    <mergeCell ref="N154:O154"/>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P159:R160"/>
    <mergeCell ref="N160:O160"/>
    <mergeCell ref="B161:B162"/>
    <mergeCell ref="C161:C162"/>
    <mergeCell ref="D161:F162"/>
    <mergeCell ref="G161:G162"/>
    <mergeCell ref="H161:M162"/>
    <mergeCell ref="N161:O161"/>
    <mergeCell ref="P161:R162"/>
    <mergeCell ref="N162:O162"/>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48" t="s">
        <v>855</v>
      </c>
      <c r="C1" s="62"/>
      <c r="D1" s="62"/>
      <c r="E1" s="62"/>
      <c r="F1" s="62"/>
      <c r="G1" s="62"/>
      <c r="H1" s="62"/>
      <c r="I1" s="62"/>
      <c r="J1" s="62"/>
      <c r="K1" s="62"/>
      <c r="L1" s="62"/>
      <c r="O1" s="62"/>
      <c r="P1" s="3" t="s">
        <v>856</v>
      </c>
      <c r="Q1" s="62"/>
      <c r="R1" s="62"/>
      <c r="S1" s="62"/>
      <c r="T1" s="62"/>
      <c r="U1" s="62"/>
      <c r="V1" s="934" t="s">
        <v>2188</v>
      </c>
      <c r="W1" s="935"/>
      <c r="X1" s="935"/>
      <c r="Y1" s="935"/>
      <c r="Z1" s="936" t="str">
        <f>'02入力票（その２）'!I166</f>
        <v/>
      </c>
      <c r="AA1" s="937"/>
      <c r="AB1" s="937"/>
      <c r="AC1" s="937"/>
      <c r="AD1" s="938"/>
      <c r="AE1" s="63"/>
      <c r="AF1" s="63"/>
      <c r="AG1" s="63"/>
      <c r="AH1" s="63"/>
      <c r="AI1" s="63"/>
      <c r="AJ1" s="63"/>
      <c r="AK1" s="63"/>
      <c r="AL1" s="63"/>
      <c r="AM1" s="63"/>
      <c r="AN1" s="63"/>
      <c r="AO1" s="63"/>
      <c r="AP1" s="63"/>
      <c r="AQ1" s="63"/>
      <c r="AR1" s="63"/>
      <c r="AS1" s="63"/>
      <c r="AT1" s="63"/>
      <c r="AU1" s="63"/>
      <c r="AV1" s="63"/>
      <c r="AW1" s="63"/>
      <c r="AX1" s="63"/>
      <c r="BD1" s="94"/>
      <c r="BE1" s="94"/>
      <c r="BF1" s="94"/>
      <c r="BG1" s="235" t="str">
        <f>P127</f>
        <v/>
      </c>
      <c r="BH1" s="94"/>
      <c r="BI1" s="63"/>
      <c r="BJ1" s="63"/>
    </row>
    <row r="2" spans="2:62" ht="5.25" customHeight="1" thickBot="1">
      <c r="C2" s="96"/>
      <c r="E2" s="96"/>
      <c r="F2" s="96"/>
      <c r="G2" s="96"/>
      <c r="H2" s="96"/>
      <c r="I2" s="96"/>
      <c r="J2" s="96"/>
      <c r="K2" s="96"/>
      <c r="L2" s="96"/>
      <c r="M2" s="96"/>
      <c r="N2" s="96"/>
      <c r="O2" s="96"/>
      <c r="P2" s="96"/>
      <c r="Q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Z2" s="244"/>
      <c r="BA2" s="244"/>
      <c r="BB2" s="244"/>
      <c r="BC2" s="244"/>
      <c r="BD2" s="244"/>
      <c r="BE2" s="244"/>
      <c r="BF2" s="244"/>
      <c r="BH2" s="244"/>
      <c r="BI2" s="63"/>
      <c r="BJ2" s="63"/>
    </row>
    <row r="3" spans="2:62" ht="25.5" customHeight="1">
      <c r="B3" s="1334" t="s">
        <v>591</v>
      </c>
      <c r="C3" s="1175"/>
      <c r="D3" s="1175"/>
      <c r="E3" s="1175"/>
      <c r="F3" s="1175"/>
      <c r="G3" s="1175"/>
      <c r="H3" s="1175"/>
      <c r="I3" s="1175"/>
      <c r="J3" s="1176"/>
      <c r="K3" s="784"/>
      <c r="L3" s="784"/>
      <c r="M3" s="784"/>
      <c r="N3" s="784"/>
      <c r="O3" s="784"/>
      <c r="P3" s="784"/>
      <c r="Q3" s="784"/>
      <c r="R3" s="784"/>
      <c r="S3" s="784"/>
      <c r="T3" s="784"/>
      <c r="U3" s="784"/>
      <c r="V3" s="1174" t="s">
        <v>592</v>
      </c>
      <c r="W3" s="1175"/>
      <c r="X3" s="1175"/>
      <c r="Y3" s="1175"/>
      <c r="Z3" s="1175"/>
      <c r="AA3" s="1175"/>
      <c r="AB3" s="1175"/>
      <c r="AC3" s="1175"/>
      <c r="AD3" s="1176"/>
      <c r="AE3" s="812"/>
      <c r="AF3" s="813"/>
      <c r="AG3" s="813"/>
      <c r="AH3" s="813"/>
      <c r="AI3" s="813"/>
      <c r="AJ3" s="813"/>
      <c r="AK3" s="813"/>
      <c r="AL3" s="813"/>
      <c r="AM3" s="813"/>
      <c r="AN3" s="813"/>
      <c r="AO3" s="813"/>
      <c r="AP3" s="813"/>
      <c r="AQ3" s="813"/>
      <c r="AR3" s="813"/>
      <c r="AS3" s="813"/>
      <c r="AT3" s="1142"/>
      <c r="AU3" s="812" t="s">
        <v>593</v>
      </c>
      <c r="AV3" s="813"/>
      <c r="AW3" s="813"/>
      <c r="AX3" s="813"/>
      <c r="AY3" s="813"/>
      <c r="AZ3" s="813"/>
      <c r="BA3" s="813"/>
      <c r="BB3" s="813"/>
      <c r="BC3" s="813"/>
      <c r="BD3" s="813"/>
      <c r="BE3" s="813"/>
      <c r="BF3" s="813"/>
      <c r="BG3" s="813"/>
      <c r="BH3" s="1326"/>
      <c r="BI3" s="63"/>
      <c r="BJ3" s="63"/>
    </row>
    <row r="4" spans="2:62" ht="18" customHeight="1">
      <c r="B4" s="1327" t="s">
        <v>594</v>
      </c>
      <c r="C4" s="1328"/>
      <c r="D4" s="1328"/>
      <c r="E4" s="1328"/>
      <c r="F4" s="1328"/>
      <c r="G4" s="1328"/>
      <c r="H4" s="1328"/>
      <c r="I4" s="1328"/>
      <c r="J4" s="1328"/>
      <c r="K4" s="683">
        <v>14001</v>
      </c>
      <c r="L4" s="683"/>
      <c r="M4" s="683"/>
      <c r="N4" s="683"/>
      <c r="O4" s="683"/>
      <c r="P4" s="683">
        <v>14002</v>
      </c>
      <c r="Q4" s="683"/>
      <c r="R4" s="683"/>
      <c r="S4" s="683"/>
      <c r="T4" s="683"/>
      <c r="U4" s="683">
        <v>9000</v>
      </c>
      <c r="V4" s="683"/>
      <c r="W4" s="683"/>
      <c r="X4" s="683"/>
      <c r="Y4" s="683"/>
      <c r="Z4" s="683">
        <v>9001</v>
      </c>
      <c r="AA4" s="683"/>
      <c r="AB4" s="683"/>
      <c r="AC4" s="683"/>
      <c r="AD4" s="683"/>
      <c r="AE4" s="683">
        <v>9002</v>
      </c>
      <c r="AF4" s="683"/>
      <c r="AG4" s="683"/>
      <c r="AH4" s="683"/>
      <c r="AI4" s="683"/>
      <c r="AJ4" s="683"/>
      <c r="AK4" s="683">
        <v>9003</v>
      </c>
      <c r="AL4" s="683"/>
      <c r="AM4" s="683"/>
      <c r="AN4" s="683"/>
      <c r="AO4" s="683"/>
      <c r="AP4" s="683">
        <v>9004</v>
      </c>
      <c r="AQ4" s="683"/>
      <c r="AR4" s="683"/>
      <c r="AS4" s="683"/>
      <c r="AT4" s="683"/>
      <c r="AU4" s="1331"/>
      <c r="AV4" s="909"/>
      <c r="AW4" s="909"/>
      <c r="AX4" s="909"/>
      <c r="AY4" s="909"/>
      <c r="AZ4" s="909"/>
      <c r="BA4" s="909"/>
      <c r="BB4" s="909"/>
      <c r="BC4" s="909"/>
      <c r="BD4" s="909"/>
      <c r="BE4" s="909"/>
      <c r="BF4" s="909"/>
      <c r="BG4" s="909"/>
      <c r="BH4" s="910"/>
      <c r="BI4" s="63"/>
      <c r="BJ4" s="63"/>
    </row>
    <row r="5" spans="2:62" ht="29.25" customHeight="1">
      <c r="B5" s="1327"/>
      <c r="C5" s="1328"/>
      <c r="D5" s="1328"/>
      <c r="E5" s="1328"/>
      <c r="F5" s="1328"/>
      <c r="G5" s="1328"/>
      <c r="H5" s="1328"/>
      <c r="I5" s="1328"/>
      <c r="J5" s="1328"/>
      <c r="K5" s="683" t="str">
        <f>'02入力票（その２）'!I58</f>
        <v>　</v>
      </c>
      <c r="L5" s="683"/>
      <c r="M5" s="683"/>
      <c r="N5" s="683"/>
      <c r="O5" s="683"/>
      <c r="P5" s="683" t="str">
        <f>'02入力票（その２）'!I59</f>
        <v>　</v>
      </c>
      <c r="Q5" s="683"/>
      <c r="R5" s="683"/>
      <c r="S5" s="683"/>
      <c r="T5" s="683"/>
      <c r="U5" s="683" t="str">
        <f>'02入力票（その２）'!I60</f>
        <v>　</v>
      </c>
      <c r="V5" s="683"/>
      <c r="W5" s="683"/>
      <c r="X5" s="683"/>
      <c r="Y5" s="683"/>
      <c r="Z5" s="683" t="str">
        <f>'02入力票（その２）'!I61</f>
        <v>　</v>
      </c>
      <c r="AA5" s="683"/>
      <c r="AB5" s="683"/>
      <c r="AC5" s="683"/>
      <c r="AD5" s="683"/>
      <c r="AE5" s="683" t="str">
        <f>'02入力票（その２）'!I62</f>
        <v>　</v>
      </c>
      <c r="AF5" s="683"/>
      <c r="AG5" s="683"/>
      <c r="AH5" s="683"/>
      <c r="AI5" s="683"/>
      <c r="AJ5" s="683"/>
      <c r="AK5" s="683" t="str">
        <f>'02入力票（その２）'!I63</f>
        <v>　</v>
      </c>
      <c r="AL5" s="683"/>
      <c r="AM5" s="683"/>
      <c r="AN5" s="683"/>
      <c r="AO5" s="683"/>
      <c r="AP5" s="683" t="str">
        <f>'02入力票（その２）'!I64</f>
        <v>　</v>
      </c>
      <c r="AQ5" s="683"/>
      <c r="AR5" s="683"/>
      <c r="AS5" s="683"/>
      <c r="AT5" s="683"/>
      <c r="AU5" s="1331"/>
      <c r="AV5" s="909"/>
      <c r="AW5" s="909"/>
      <c r="AX5" s="909"/>
      <c r="AY5" s="909"/>
      <c r="AZ5" s="909"/>
      <c r="BA5" s="909"/>
      <c r="BB5" s="909"/>
      <c r="BC5" s="909"/>
      <c r="BD5" s="909"/>
      <c r="BE5" s="909"/>
      <c r="BF5" s="909"/>
      <c r="BG5" s="909"/>
      <c r="BH5" s="910"/>
      <c r="BI5" s="63"/>
      <c r="BJ5" s="63"/>
    </row>
    <row r="6" spans="2:62" ht="18" customHeight="1">
      <c r="B6" s="1229" t="s">
        <v>161</v>
      </c>
      <c r="C6" s="683"/>
      <c r="D6" s="683"/>
      <c r="E6" s="683"/>
      <c r="F6" s="1329" t="s">
        <v>595</v>
      </c>
      <c r="G6" s="1329"/>
      <c r="H6" s="1329"/>
      <c r="I6" s="1329"/>
      <c r="J6" s="1329"/>
      <c r="K6" s="683" t="s">
        <v>164</v>
      </c>
      <c r="L6" s="683"/>
      <c r="M6" s="683"/>
      <c r="N6" s="683"/>
      <c r="O6" s="683" t="s">
        <v>168</v>
      </c>
      <c r="P6" s="683"/>
      <c r="Q6" s="683"/>
      <c r="R6" s="683"/>
      <c r="S6" s="683" t="s">
        <v>857</v>
      </c>
      <c r="T6" s="683"/>
      <c r="U6" s="683"/>
      <c r="V6" s="683"/>
      <c r="W6" s="683" t="s">
        <v>174</v>
      </c>
      <c r="X6" s="683"/>
      <c r="Y6" s="683"/>
      <c r="Z6" s="683"/>
      <c r="AA6" s="683" t="s">
        <v>177</v>
      </c>
      <c r="AB6" s="683"/>
      <c r="AC6" s="683"/>
      <c r="AD6" s="683"/>
      <c r="AE6" s="1330" t="s">
        <v>858</v>
      </c>
      <c r="AF6" s="1330"/>
      <c r="AG6" s="1330"/>
      <c r="AH6" s="1330"/>
      <c r="AI6" s="688" t="s">
        <v>859</v>
      </c>
      <c r="AJ6" s="689"/>
      <c r="AK6" s="689"/>
      <c r="AL6" s="699"/>
      <c r="AM6" s="688" t="s">
        <v>860</v>
      </c>
      <c r="AN6" s="689"/>
      <c r="AO6" s="689"/>
      <c r="AP6" s="699"/>
      <c r="AQ6" s="683" t="s">
        <v>189</v>
      </c>
      <c r="AR6" s="683"/>
      <c r="AS6" s="683"/>
      <c r="AT6" s="683"/>
      <c r="AU6" s="1331"/>
      <c r="AV6" s="909"/>
      <c r="AW6" s="909"/>
      <c r="AX6" s="909"/>
      <c r="AY6" s="909"/>
      <c r="AZ6" s="909"/>
      <c r="BA6" s="909"/>
      <c r="BB6" s="909"/>
      <c r="BC6" s="909"/>
      <c r="BD6" s="909"/>
      <c r="BE6" s="909"/>
      <c r="BF6" s="909"/>
      <c r="BG6" s="909"/>
      <c r="BH6" s="910"/>
      <c r="BI6" s="63"/>
      <c r="BJ6" s="63"/>
    </row>
    <row r="7" spans="2:62" ht="18" customHeight="1">
      <c r="B7" s="1229"/>
      <c r="C7" s="683"/>
      <c r="D7" s="683"/>
      <c r="E7" s="683"/>
      <c r="F7" s="1339" t="s">
        <v>2511</v>
      </c>
      <c r="G7" s="1339"/>
      <c r="H7" s="1339"/>
      <c r="I7" s="1339"/>
      <c r="J7" s="1339"/>
      <c r="K7" s="1333" t="str">
        <f>'02入力票（その２）'!I65</f>
        <v>　</v>
      </c>
      <c r="L7" s="1333"/>
      <c r="M7" s="1333"/>
      <c r="N7" s="1333"/>
      <c r="O7" s="1333" t="str">
        <f>'02入力票（その２）'!I67</f>
        <v>　</v>
      </c>
      <c r="P7" s="1333"/>
      <c r="Q7" s="1333"/>
      <c r="R7" s="1333"/>
      <c r="S7" s="1333" t="str">
        <f>'02入力票（その２）'!I69</f>
        <v>　</v>
      </c>
      <c r="T7" s="1333"/>
      <c r="U7" s="1333"/>
      <c r="V7" s="1333"/>
      <c r="W7" s="1333" t="str">
        <f>'02入力票（その２）'!I71</f>
        <v>　</v>
      </c>
      <c r="X7" s="1333"/>
      <c r="Y7" s="1333"/>
      <c r="Z7" s="1333"/>
      <c r="AA7" s="1333" t="str">
        <f>'02入力票（その２）'!I73</f>
        <v>　</v>
      </c>
      <c r="AB7" s="1333"/>
      <c r="AC7" s="1333"/>
      <c r="AD7" s="1333"/>
      <c r="AE7" s="1333" t="str">
        <f>'02入力票（その２）'!I75</f>
        <v>　</v>
      </c>
      <c r="AF7" s="1333"/>
      <c r="AG7" s="1333"/>
      <c r="AH7" s="1333"/>
      <c r="AI7" s="1333" t="str">
        <f>'02入力票（その２）'!I77</f>
        <v>　</v>
      </c>
      <c r="AJ7" s="1333"/>
      <c r="AK7" s="1333"/>
      <c r="AL7" s="1333"/>
      <c r="AM7" s="1333" t="str">
        <f>'02入力票（その２）'!I79</f>
        <v>　</v>
      </c>
      <c r="AN7" s="1333"/>
      <c r="AO7" s="1333"/>
      <c r="AP7" s="1333"/>
      <c r="AQ7" s="1333" t="str">
        <f>'02入力票（その２）'!I81</f>
        <v>　</v>
      </c>
      <c r="AR7" s="1333"/>
      <c r="AS7" s="1333"/>
      <c r="AT7" s="1333"/>
      <c r="AU7" s="1331"/>
      <c r="AV7" s="909"/>
      <c r="AW7" s="909"/>
      <c r="AX7" s="909"/>
      <c r="AY7" s="909"/>
      <c r="AZ7" s="909"/>
      <c r="BA7" s="909"/>
      <c r="BB7" s="909"/>
      <c r="BC7" s="909"/>
      <c r="BD7" s="909"/>
      <c r="BE7" s="909"/>
      <c r="BF7" s="909"/>
      <c r="BG7" s="909"/>
      <c r="BH7" s="910"/>
      <c r="BI7" s="63"/>
      <c r="BJ7" s="63"/>
    </row>
    <row r="8" spans="2:62" ht="18" customHeight="1">
      <c r="B8" s="1229"/>
      <c r="C8" s="683"/>
      <c r="D8" s="683"/>
      <c r="E8" s="683"/>
      <c r="F8" s="1338" t="s">
        <v>861</v>
      </c>
      <c r="G8" s="1338"/>
      <c r="H8" s="1338"/>
      <c r="I8" s="1338"/>
      <c r="J8" s="1338"/>
      <c r="K8" s="1333" t="str">
        <f>'02入力票（その２）'!I66</f>
        <v>－</v>
      </c>
      <c r="L8" s="1333"/>
      <c r="M8" s="1333"/>
      <c r="N8" s="1333"/>
      <c r="O8" s="1333" t="str">
        <f>'02入力票（その２）'!I68</f>
        <v>－</v>
      </c>
      <c r="P8" s="1333"/>
      <c r="Q8" s="1333"/>
      <c r="R8" s="1333"/>
      <c r="S8" s="1333" t="str">
        <f>'02入力票（その２）'!I70</f>
        <v>－</v>
      </c>
      <c r="T8" s="1333"/>
      <c r="U8" s="1333"/>
      <c r="V8" s="1333"/>
      <c r="W8" s="1333" t="str">
        <f>'02入力票（その２）'!I72</f>
        <v>－</v>
      </c>
      <c r="X8" s="1333"/>
      <c r="Y8" s="1333"/>
      <c r="Z8" s="1333"/>
      <c r="AA8" s="1333" t="str">
        <f>'02入力票（その２）'!I74</f>
        <v>－</v>
      </c>
      <c r="AB8" s="1333"/>
      <c r="AC8" s="1333"/>
      <c r="AD8" s="1333"/>
      <c r="AE8" s="1333" t="str">
        <f>'02入力票（その２）'!I76</f>
        <v>－</v>
      </c>
      <c r="AF8" s="1333"/>
      <c r="AG8" s="1333"/>
      <c r="AH8" s="1333"/>
      <c r="AI8" s="1333" t="str">
        <f>'02入力票（その２）'!I78</f>
        <v>－</v>
      </c>
      <c r="AJ8" s="1333"/>
      <c r="AK8" s="1333"/>
      <c r="AL8" s="1333"/>
      <c r="AM8" s="1333" t="str">
        <f>'02入力票（その２）'!I80</f>
        <v>－</v>
      </c>
      <c r="AN8" s="1333"/>
      <c r="AO8" s="1333"/>
      <c r="AP8" s="1333"/>
      <c r="AQ8" s="1333" t="str">
        <f>'02入力票（その２）'!I82</f>
        <v>－</v>
      </c>
      <c r="AR8" s="1333"/>
      <c r="AS8" s="1333"/>
      <c r="AT8" s="1333"/>
      <c r="AU8" s="1331"/>
      <c r="AV8" s="909"/>
      <c r="AW8" s="909"/>
      <c r="AX8" s="909"/>
      <c r="AY8" s="909"/>
      <c r="AZ8" s="909"/>
      <c r="BA8" s="909"/>
      <c r="BB8" s="909"/>
      <c r="BC8" s="909"/>
      <c r="BD8" s="909"/>
      <c r="BE8" s="909"/>
      <c r="BF8" s="909"/>
      <c r="BG8" s="909"/>
      <c r="BH8" s="910"/>
      <c r="BI8" s="63"/>
      <c r="BJ8" s="63"/>
    </row>
    <row r="9" spans="2:62" ht="18" customHeight="1">
      <c r="B9" s="814" t="s">
        <v>862</v>
      </c>
      <c r="C9" s="755"/>
      <c r="D9" s="755"/>
      <c r="E9" s="755"/>
      <c r="F9" s="755"/>
      <c r="G9" s="755"/>
      <c r="H9" s="755"/>
      <c r="I9" s="755"/>
      <c r="J9" s="755"/>
      <c r="K9" s="683" t="s">
        <v>600</v>
      </c>
      <c r="L9" s="683"/>
      <c r="M9" s="683"/>
      <c r="N9" s="683"/>
      <c r="O9" s="649" t="s">
        <v>863</v>
      </c>
      <c r="P9" s="649"/>
      <c r="Q9" s="649"/>
      <c r="R9" s="649"/>
      <c r="S9" s="649"/>
      <c r="T9" s="649"/>
      <c r="U9" s="649"/>
      <c r="V9" s="649"/>
      <c r="W9" s="649"/>
      <c r="X9" s="649"/>
      <c r="Y9" s="649"/>
      <c r="Z9" s="739" t="s">
        <v>864</v>
      </c>
      <c r="AA9" s="845"/>
      <c r="AB9" s="845"/>
      <c r="AC9" s="845"/>
      <c r="AD9" s="845"/>
      <c r="AE9" s="845"/>
      <c r="AF9" s="845"/>
      <c r="AG9" s="845"/>
      <c r="AH9" s="845"/>
      <c r="AI9" s="845"/>
      <c r="AJ9" s="845"/>
      <c r="AK9" s="845"/>
      <c r="AL9" s="845"/>
      <c r="AM9" s="845"/>
      <c r="AN9" s="845"/>
      <c r="AO9" s="845"/>
      <c r="AP9" s="845"/>
      <c r="AQ9" s="845"/>
      <c r="AR9" s="845"/>
      <c r="AS9" s="845"/>
      <c r="AT9" s="740"/>
      <c r="AU9" s="1331"/>
      <c r="AV9" s="909"/>
      <c r="AW9" s="909"/>
      <c r="AX9" s="909"/>
      <c r="AY9" s="909"/>
      <c r="AZ9" s="909"/>
      <c r="BA9" s="909"/>
      <c r="BB9" s="909"/>
      <c r="BC9" s="909"/>
      <c r="BD9" s="909"/>
      <c r="BE9" s="909"/>
      <c r="BF9" s="909"/>
      <c r="BG9" s="909"/>
      <c r="BH9" s="910"/>
      <c r="BI9" s="63"/>
      <c r="BJ9" s="63"/>
    </row>
    <row r="10" spans="2:62" ht="18" customHeight="1">
      <c r="B10" s="814"/>
      <c r="C10" s="755"/>
      <c r="D10" s="755"/>
      <c r="E10" s="755"/>
      <c r="F10" s="755"/>
      <c r="G10" s="755"/>
      <c r="H10" s="755"/>
      <c r="I10" s="755"/>
      <c r="J10" s="755"/>
      <c r="K10" s="683">
        <v>1</v>
      </c>
      <c r="L10" s="683"/>
      <c r="M10" s="683"/>
      <c r="N10" s="688"/>
      <c r="O10" s="683" t="str">
        <f>'02入力票（その２）'!I6</f>
        <v>　</v>
      </c>
      <c r="P10" s="683"/>
      <c r="Q10" s="683"/>
      <c r="R10" s="683"/>
      <c r="S10" s="683"/>
      <c r="T10" s="683"/>
      <c r="U10" s="683"/>
      <c r="V10" s="683"/>
      <c r="W10" s="683"/>
      <c r="X10" s="683"/>
      <c r="Y10" s="683"/>
      <c r="Z10" s="1335" t="s">
        <v>552</v>
      </c>
      <c r="AA10" s="1336"/>
      <c r="AB10" s="1336"/>
      <c r="AC10" s="1336"/>
      <c r="AD10" s="1336"/>
      <c r="AE10" s="1336"/>
      <c r="AF10" s="1336"/>
      <c r="AG10" s="1336"/>
      <c r="AH10" s="1336"/>
      <c r="AI10" s="1336"/>
      <c r="AJ10" s="1336"/>
      <c r="AK10" s="1336"/>
      <c r="AL10" s="1336"/>
      <c r="AM10" s="1336"/>
      <c r="AN10" s="1336"/>
      <c r="AO10" s="1336"/>
      <c r="AP10" s="1336"/>
      <c r="AQ10" s="1336"/>
      <c r="AR10" s="1336"/>
      <c r="AS10" s="1336"/>
      <c r="AT10" s="1337"/>
      <c r="AU10" s="909"/>
      <c r="AV10" s="909"/>
      <c r="AW10" s="909"/>
      <c r="AX10" s="909"/>
      <c r="AY10" s="909"/>
      <c r="AZ10" s="909"/>
      <c r="BA10" s="909"/>
      <c r="BB10" s="909"/>
      <c r="BC10" s="909"/>
      <c r="BD10" s="909"/>
      <c r="BE10" s="909"/>
      <c r="BF10" s="909"/>
      <c r="BG10" s="909"/>
      <c r="BH10" s="910"/>
      <c r="BI10" s="63"/>
      <c r="BJ10" s="63"/>
    </row>
    <row r="11" spans="2:62" ht="18" customHeight="1">
      <c r="B11" s="814"/>
      <c r="C11" s="755"/>
      <c r="D11" s="755"/>
      <c r="E11" s="755"/>
      <c r="F11" s="755"/>
      <c r="G11" s="755"/>
      <c r="H11" s="755"/>
      <c r="I11" s="755"/>
      <c r="J11" s="755"/>
      <c r="K11" s="683">
        <v>2</v>
      </c>
      <c r="L11" s="683"/>
      <c r="M11" s="683"/>
      <c r="N11" s="683"/>
      <c r="O11" s="648" t="s">
        <v>552</v>
      </c>
      <c r="P11" s="648"/>
      <c r="Q11" s="648"/>
      <c r="R11" s="648"/>
      <c r="S11" s="648"/>
      <c r="T11" s="648"/>
      <c r="U11" s="648"/>
      <c r="V11" s="648"/>
      <c r="W11" s="648"/>
      <c r="X11" s="648"/>
      <c r="Y11" s="648"/>
      <c r="Z11" s="763" t="s">
        <v>552</v>
      </c>
      <c r="AA11" s="764"/>
      <c r="AB11" s="764"/>
      <c r="AC11" s="764"/>
      <c r="AD11" s="764"/>
      <c r="AE11" s="764"/>
      <c r="AF11" s="764"/>
      <c r="AG11" s="764"/>
      <c r="AH11" s="764"/>
      <c r="AI11" s="764"/>
      <c r="AJ11" s="764"/>
      <c r="AK11" s="764"/>
      <c r="AL11" s="764"/>
      <c r="AM11" s="764"/>
      <c r="AN11" s="764"/>
      <c r="AO11" s="764"/>
      <c r="AP11" s="764"/>
      <c r="AQ11" s="764"/>
      <c r="AR11" s="764"/>
      <c r="AS11" s="764"/>
      <c r="AT11" s="765"/>
      <c r="AU11" s="1331"/>
      <c r="AV11" s="909"/>
      <c r="AW11" s="909"/>
      <c r="AX11" s="909"/>
      <c r="AY11" s="909"/>
      <c r="AZ11" s="909"/>
      <c r="BA11" s="909"/>
      <c r="BB11" s="909"/>
      <c r="BC11" s="909"/>
      <c r="BD11" s="909"/>
      <c r="BE11" s="909"/>
      <c r="BF11" s="909"/>
      <c r="BG11" s="909"/>
      <c r="BH11" s="910"/>
      <c r="BI11" s="63"/>
      <c r="BJ11" s="63"/>
    </row>
    <row r="12" spans="2:62" ht="18" customHeight="1" thickBot="1">
      <c r="B12" s="829"/>
      <c r="C12" s="823"/>
      <c r="D12" s="823"/>
      <c r="E12" s="823"/>
      <c r="F12" s="823"/>
      <c r="G12" s="823"/>
      <c r="H12" s="823"/>
      <c r="I12" s="823"/>
      <c r="J12" s="823"/>
      <c r="K12" s="832">
        <v>3</v>
      </c>
      <c r="L12" s="832"/>
      <c r="M12" s="832"/>
      <c r="N12" s="832"/>
      <c r="O12" s="1263" t="s">
        <v>552</v>
      </c>
      <c r="P12" s="1263"/>
      <c r="Q12" s="1263"/>
      <c r="R12" s="1263"/>
      <c r="S12" s="1263"/>
      <c r="T12" s="1263"/>
      <c r="U12" s="1263"/>
      <c r="V12" s="1263"/>
      <c r="W12" s="1263"/>
      <c r="X12" s="1263"/>
      <c r="Y12" s="1263"/>
      <c r="Z12" s="1340" t="s">
        <v>552</v>
      </c>
      <c r="AA12" s="1341"/>
      <c r="AB12" s="1341"/>
      <c r="AC12" s="1341"/>
      <c r="AD12" s="1341"/>
      <c r="AE12" s="1341"/>
      <c r="AF12" s="1341"/>
      <c r="AG12" s="1341"/>
      <c r="AH12" s="1341"/>
      <c r="AI12" s="1341"/>
      <c r="AJ12" s="1341"/>
      <c r="AK12" s="1341"/>
      <c r="AL12" s="1341"/>
      <c r="AM12" s="1341"/>
      <c r="AN12" s="1341"/>
      <c r="AO12" s="1341"/>
      <c r="AP12" s="1341"/>
      <c r="AQ12" s="1341"/>
      <c r="AR12" s="1341"/>
      <c r="AS12" s="1341"/>
      <c r="AT12" s="1342"/>
      <c r="AU12" s="1332"/>
      <c r="AV12" s="912"/>
      <c r="AW12" s="912"/>
      <c r="AX12" s="912"/>
      <c r="AY12" s="912"/>
      <c r="AZ12" s="912"/>
      <c r="BA12" s="912"/>
      <c r="BB12" s="912"/>
      <c r="BC12" s="912"/>
      <c r="BD12" s="912"/>
      <c r="BE12" s="912"/>
      <c r="BF12" s="912"/>
      <c r="BG12" s="912"/>
      <c r="BH12" s="913"/>
      <c r="BI12" s="63"/>
      <c r="BJ12" s="63"/>
    </row>
    <row r="13" spans="2:62" ht="14.25" customHeight="1" thickBot="1">
      <c r="B13" s="245"/>
      <c r="C13" s="245"/>
      <c r="D13" s="245"/>
      <c r="E13" s="245"/>
      <c r="F13" s="245"/>
      <c r="G13" s="245"/>
      <c r="H13" s="245"/>
      <c r="I13" s="245"/>
      <c r="J13" s="245"/>
      <c r="K13" s="245"/>
      <c r="L13" s="245"/>
      <c r="M13" s="245"/>
      <c r="N13" s="245"/>
      <c r="O13" s="245"/>
      <c r="P13" s="245"/>
      <c r="Q13" s="245"/>
      <c r="R13" s="245"/>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63"/>
      <c r="BJ13" s="63"/>
    </row>
    <row r="14" spans="2:62" ht="30.75" customHeight="1">
      <c r="B14" s="1309" t="s">
        <v>865</v>
      </c>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1310"/>
      <c r="AD14" s="1311" t="s">
        <v>866</v>
      </c>
      <c r="AE14" s="1312"/>
      <c r="AF14" s="1312"/>
      <c r="AG14" s="1312"/>
      <c r="AH14" s="1312"/>
      <c r="AI14" s="1312"/>
      <c r="AJ14" s="1312"/>
      <c r="AK14" s="1312"/>
      <c r="AL14" s="1312"/>
      <c r="AM14" s="1312"/>
      <c r="AN14" s="1312"/>
      <c r="AO14" s="1312"/>
      <c r="AP14" s="1312"/>
      <c r="AQ14" s="1312"/>
      <c r="AR14" s="1312"/>
      <c r="AS14" s="1312"/>
      <c r="AT14" s="1312"/>
      <c r="AU14" s="1312"/>
      <c r="AV14" s="1312"/>
      <c r="AW14" s="1312"/>
      <c r="AX14" s="1291" t="s">
        <v>605</v>
      </c>
      <c r="AY14" s="1291"/>
      <c r="AZ14" s="1291"/>
      <c r="BA14" s="1291"/>
      <c r="BB14" s="1291"/>
      <c r="BC14" s="1291"/>
      <c r="BD14" s="1291"/>
      <c r="BE14" s="1291"/>
      <c r="BF14" s="1291"/>
      <c r="BG14" s="1291"/>
      <c r="BH14" s="1292"/>
      <c r="BI14" s="63"/>
      <c r="BJ14" s="63"/>
    </row>
    <row r="15" spans="2:62" ht="18" customHeight="1">
      <c r="B15" s="1293" t="s">
        <v>867</v>
      </c>
      <c r="C15" s="1294"/>
      <c r="D15" s="1294"/>
      <c r="E15" s="1294"/>
      <c r="F15" s="1294"/>
      <c r="G15" s="1294"/>
      <c r="H15" s="1295"/>
      <c r="I15" s="940" t="str">
        <f>'02入力票（その２）'!I22</f>
        <v/>
      </c>
      <c r="J15" s="940"/>
      <c r="K15" s="940"/>
      <c r="L15" s="940"/>
      <c r="M15" s="940"/>
      <c r="N15" s="940"/>
      <c r="O15" s="940"/>
      <c r="P15" s="940"/>
      <c r="Q15" s="940"/>
      <c r="R15" s="940"/>
      <c r="S15" s="940"/>
      <c r="T15" s="940"/>
      <c r="U15" s="940"/>
      <c r="V15" s="940"/>
      <c r="W15" s="940"/>
      <c r="X15" s="940"/>
      <c r="Y15" s="940"/>
      <c r="Z15" s="940"/>
      <c r="AA15" s="940"/>
      <c r="AB15" s="940"/>
      <c r="AC15" s="1271"/>
      <c r="AD15" s="1296" t="s">
        <v>867</v>
      </c>
      <c r="AE15" s="1294"/>
      <c r="AF15" s="1294"/>
      <c r="AG15" s="1294"/>
      <c r="AH15" s="1294"/>
      <c r="AI15" s="1294"/>
      <c r="AJ15" s="1294"/>
      <c r="AK15" s="1295"/>
      <c r="AL15" s="677" t="str">
        <f>'02入力票（その２）'!I42</f>
        <v/>
      </c>
      <c r="AM15" s="677"/>
      <c r="AN15" s="677"/>
      <c r="AO15" s="677"/>
      <c r="AP15" s="677"/>
      <c r="AQ15" s="677"/>
      <c r="AR15" s="677"/>
      <c r="AS15" s="677"/>
      <c r="AT15" s="677"/>
      <c r="AU15" s="677"/>
      <c r="AV15" s="677"/>
      <c r="AW15" s="677"/>
      <c r="AX15" s="677"/>
      <c r="AY15" s="677"/>
      <c r="AZ15" s="677"/>
      <c r="BA15" s="677"/>
      <c r="BB15" s="677"/>
      <c r="BC15" s="677"/>
      <c r="BD15" s="677"/>
      <c r="BE15" s="677"/>
      <c r="BF15" s="677"/>
      <c r="BG15" s="677"/>
      <c r="BH15" s="1297"/>
      <c r="BI15" s="63"/>
      <c r="BJ15" s="63"/>
    </row>
    <row r="16" spans="2:62" ht="18" customHeight="1">
      <c r="B16" s="1298" t="s">
        <v>606</v>
      </c>
      <c r="C16" s="1299"/>
      <c r="D16" s="1299"/>
      <c r="E16" s="1299"/>
      <c r="F16" s="1299"/>
      <c r="G16" s="1299"/>
      <c r="H16" s="1300"/>
      <c r="I16" s="1301" t="str">
        <f>'02入力票（その２）'!I21</f>
        <v/>
      </c>
      <c r="J16" s="1302"/>
      <c r="K16" s="1302"/>
      <c r="L16" s="1302"/>
      <c r="M16" s="1302"/>
      <c r="N16" s="1302"/>
      <c r="O16" s="1302"/>
      <c r="P16" s="1302"/>
      <c r="Q16" s="1302"/>
      <c r="R16" s="1302"/>
      <c r="S16" s="1302"/>
      <c r="T16" s="1302"/>
      <c r="U16" s="1302"/>
      <c r="V16" s="1302"/>
      <c r="W16" s="1302"/>
      <c r="X16" s="1302"/>
      <c r="Y16" s="1302"/>
      <c r="Z16" s="1302"/>
      <c r="AA16" s="1302"/>
      <c r="AB16" s="1302"/>
      <c r="AC16" s="1303"/>
      <c r="AD16" s="1305" t="s">
        <v>606</v>
      </c>
      <c r="AE16" s="1299"/>
      <c r="AF16" s="1299"/>
      <c r="AG16" s="1299"/>
      <c r="AH16" s="1299"/>
      <c r="AI16" s="1299"/>
      <c r="AJ16" s="1299"/>
      <c r="AK16" s="1300"/>
      <c r="AL16" s="1301" t="str">
        <f>'02入力票（その２）'!I41</f>
        <v/>
      </c>
      <c r="AM16" s="1302"/>
      <c r="AN16" s="1302"/>
      <c r="AO16" s="1302"/>
      <c r="AP16" s="1302"/>
      <c r="AQ16" s="1302"/>
      <c r="AR16" s="1302"/>
      <c r="AS16" s="1302"/>
      <c r="AT16" s="1302"/>
      <c r="AU16" s="1302"/>
      <c r="AV16" s="1302"/>
      <c r="AW16" s="1302"/>
      <c r="AX16" s="1302"/>
      <c r="AY16" s="1302"/>
      <c r="AZ16" s="1302"/>
      <c r="BA16" s="1302"/>
      <c r="BB16" s="1302"/>
      <c r="BC16" s="1302"/>
      <c r="BD16" s="1302"/>
      <c r="BE16" s="1302"/>
      <c r="BF16" s="1302"/>
      <c r="BG16" s="1302"/>
      <c r="BH16" s="1307"/>
      <c r="BI16" s="63"/>
      <c r="BJ16" s="63"/>
    </row>
    <row r="17" spans="2:62" ht="18" customHeight="1">
      <c r="B17" s="1270"/>
      <c r="C17" s="1225"/>
      <c r="D17" s="1225"/>
      <c r="E17" s="1225"/>
      <c r="F17" s="1225"/>
      <c r="G17" s="1225"/>
      <c r="H17" s="770"/>
      <c r="I17" s="836"/>
      <c r="J17" s="942"/>
      <c r="K17" s="942"/>
      <c r="L17" s="942"/>
      <c r="M17" s="942"/>
      <c r="N17" s="942"/>
      <c r="O17" s="942"/>
      <c r="P17" s="942"/>
      <c r="Q17" s="942"/>
      <c r="R17" s="942"/>
      <c r="S17" s="942"/>
      <c r="T17" s="942"/>
      <c r="U17" s="942"/>
      <c r="V17" s="942"/>
      <c r="W17" s="942"/>
      <c r="X17" s="942"/>
      <c r="Y17" s="942"/>
      <c r="Z17" s="942"/>
      <c r="AA17" s="942"/>
      <c r="AB17" s="942"/>
      <c r="AC17" s="1304"/>
      <c r="AD17" s="1306"/>
      <c r="AE17" s="1225"/>
      <c r="AF17" s="1225"/>
      <c r="AG17" s="1225"/>
      <c r="AH17" s="1225"/>
      <c r="AI17" s="1225"/>
      <c r="AJ17" s="1225"/>
      <c r="AK17" s="770"/>
      <c r="AL17" s="836"/>
      <c r="AM17" s="942"/>
      <c r="AN17" s="942"/>
      <c r="AO17" s="942"/>
      <c r="AP17" s="942"/>
      <c r="AQ17" s="942"/>
      <c r="AR17" s="942"/>
      <c r="AS17" s="942"/>
      <c r="AT17" s="942"/>
      <c r="AU17" s="942"/>
      <c r="AV17" s="942"/>
      <c r="AW17" s="942"/>
      <c r="AX17" s="942"/>
      <c r="AY17" s="942"/>
      <c r="AZ17" s="942"/>
      <c r="BA17" s="942"/>
      <c r="BB17" s="942"/>
      <c r="BC17" s="942"/>
      <c r="BD17" s="942"/>
      <c r="BE17" s="942"/>
      <c r="BF17" s="942"/>
      <c r="BG17" s="942"/>
      <c r="BH17" s="1308"/>
      <c r="BI17" s="63"/>
      <c r="BJ17" s="63"/>
    </row>
    <row r="18" spans="2:62" ht="18" customHeight="1">
      <c r="B18" s="1268" t="s">
        <v>607</v>
      </c>
      <c r="C18" s="1223"/>
      <c r="D18" s="1223"/>
      <c r="E18" s="1223"/>
      <c r="F18" s="1223"/>
      <c r="G18" s="1223"/>
      <c r="H18" s="1224"/>
      <c r="I18" s="656" t="s">
        <v>608</v>
      </c>
      <c r="J18" s="656"/>
      <c r="K18" s="656"/>
      <c r="L18" s="1133"/>
      <c r="M18" s="1344" t="str">
        <f>'02入力票（その２）'!I23</f>
        <v/>
      </c>
      <c r="N18" s="1344"/>
      <c r="O18" s="1344"/>
      <c r="P18" s="1344"/>
      <c r="Q18" s="1344"/>
      <c r="R18" s="1344"/>
      <c r="S18" s="852" t="s">
        <v>868</v>
      </c>
      <c r="T18" s="852"/>
      <c r="U18" s="852"/>
      <c r="V18" s="852"/>
      <c r="W18" s="1344" t="str">
        <f>'02入力票（その２）'!I25</f>
        <v/>
      </c>
      <c r="X18" s="1344"/>
      <c r="Y18" s="1344"/>
      <c r="Z18" s="1344"/>
      <c r="AA18" s="1344"/>
      <c r="AB18" s="1344"/>
      <c r="AC18" s="1349"/>
      <c r="AD18" s="1315" t="s">
        <v>607</v>
      </c>
      <c r="AE18" s="1118"/>
      <c r="AF18" s="1118"/>
      <c r="AG18" s="1118"/>
      <c r="AH18" s="1118"/>
      <c r="AI18" s="1118"/>
      <c r="AJ18" s="1118"/>
      <c r="AK18" s="754"/>
      <c r="AL18" s="852" t="s">
        <v>608</v>
      </c>
      <c r="AM18" s="852"/>
      <c r="AN18" s="852"/>
      <c r="AO18" s="852"/>
      <c r="AP18" s="1344" t="str">
        <f>'02入力票（その２）'!I43</f>
        <v/>
      </c>
      <c r="AQ18" s="1344"/>
      <c r="AR18" s="1344"/>
      <c r="AS18" s="1344"/>
      <c r="AT18" s="1344"/>
      <c r="AU18" s="1344"/>
      <c r="AV18" s="852" t="s">
        <v>867</v>
      </c>
      <c r="AW18" s="852"/>
      <c r="AX18" s="852"/>
      <c r="AY18" s="852"/>
      <c r="AZ18" s="1344" t="str">
        <f>'02入力票（その２）'!I45</f>
        <v/>
      </c>
      <c r="BA18" s="1344"/>
      <c r="BB18" s="1344"/>
      <c r="BC18" s="1344"/>
      <c r="BD18" s="1344"/>
      <c r="BE18" s="1344"/>
      <c r="BF18" s="1344"/>
      <c r="BG18" s="1344"/>
      <c r="BH18" s="1346"/>
      <c r="BI18" s="63"/>
      <c r="BJ18" s="63"/>
    </row>
    <row r="19" spans="2:62" ht="26.25" customHeight="1">
      <c r="B19" s="1270"/>
      <c r="C19" s="1225"/>
      <c r="D19" s="1225"/>
      <c r="E19" s="1225"/>
      <c r="F19" s="1225"/>
      <c r="G19" s="1225"/>
      <c r="H19" s="770"/>
      <c r="I19" s="1225"/>
      <c r="J19" s="1225"/>
      <c r="K19" s="1225"/>
      <c r="L19" s="770"/>
      <c r="M19" s="1345"/>
      <c r="N19" s="1345"/>
      <c r="O19" s="1345"/>
      <c r="P19" s="1345"/>
      <c r="Q19" s="1345"/>
      <c r="R19" s="1345"/>
      <c r="S19" s="1343" t="s">
        <v>75</v>
      </c>
      <c r="T19" s="1343"/>
      <c r="U19" s="1343"/>
      <c r="V19" s="1343"/>
      <c r="W19" s="1345" t="str">
        <f>'02入力票（その２）'!I24</f>
        <v/>
      </c>
      <c r="X19" s="1345"/>
      <c r="Y19" s="1345"/>
      <c r="Z19" s="1345"/>
      <c r="AA19" s="1345"/>
      <c r="AB19" s="1345"/>
      <c r="AC19" s="1347"/>
      <c r="AD19" s="1315"/>
      <c r="AE19" s="1118"/>
      <c r="AF19" s="1118"/>
      <c r="AG19" s="1118"/>
      <c r="AH19" s="1118"/>
      <c r="AI19" s="1118"/>
      <c r="AJ19" s="1118"/>
      <c r="AK19" s="754"/>
      <c r="AL19" s="1343"/>
      <c r="AM19" s="1343"/>
      <c r="AN19" s="1343"/>
      <c r="AO19" s="1343"/>
      <c r="AP19" s="1345"/>
      <c r="AQ19" s="1345"/>
      <c r="AR19" s="1345"/>
      <c r="AS19" s="1345"/>
      <c r="AT19" s="1345"/>
      <c r="AU19" s="1345"/>
      <c r="AV19" s="1343" t="s">
        <v>75</v>
      </c>
      <c r="AW19" s="1343"/>
      <c r="AX19" s="1343"/>
      <c r="AY19" s="1343"/>
      <c r="AZ19" s="1345" t="str">
        <f>'02入力票（その２）'!I44</f>
        <v/>
      </c>
      <c r="BA19" s="1345"/>
      <c r="BB19" s="1345"/>
      <c r="BC19" s="1345"/>
      <c r="BD19" s="1345"/>
      <c r="BE19" s="1345"/>
      <c r="BF19" s="1345"/>
      <c r="BG19" s="1345"/>
      <c r="BH19" s="1348"/>
      <c r="BI19" s="63"/>
      <c r="BJ19" s="63"/>
    </row>
    <row r="20" spans="2:62" ht="18" customHeight="1">
      <c r="B20" s="1268" t="s">
        <v>609</v>
      </c>
      <c r="C20" s="1223"/>
      <c r="D20" s="1223"/>
      <c r="E20" s="1223"/>
      <c r="F20" s="1223"/>
      <c r="G20" s="1223"/>
      <c r="H20" s="1224"/>
      <c r="I20" s="755" t="s">
        <v>96</v>
      </c>
      <c r="J20" s="755"/>
      <c r="K20" s="755"/>
      <c r="L20" s="755"/>
      <c r="M20" s="744" t="str">
        <f>'02入力票（その２）'!I12</f>
        <v/>
      </c>
      <c r="N20" s="1060"/>
      <c r="O20" s="1060"/>
      <c r="P20" s="1060"/>
      <c r="Q20" s="1060"/>
      <c r="R20" s="745"/>
      <c r="S20" s="940"/>
      <c r="T20" s="940"/>
      <c r="U20" s="940"/>
      <c r="V20" s="940"/>
      <c r="W20" s="940"/>
      <c r="X20" s="940"/>
      <c r="Y20" s="940"/>
      <c r="Z20" s="940"/>
      <c r="AA20" s="940"/>
      <c r="AB20" s="940"/>
      <c r="AC20" s="1271"/>
      <c r="AE20" s="191"/>
      <c r="AF20" s="191"/>
      <c r="AG20" s="191"/>
      <c r="AH20" s="191"/>
      <c r="AI20" s="191"/>
      <c r="AJ20" s="191"/>
      <c r="AK20" s="197"/>
      <c r="AL20" s="755" t="s">
        <v>96</v>
      </c>
      <c r="AM20" s="755"/>
      <c r="AN20" s="755"/>
      <c r="AO20" s="755"/>
      <c r="AP20" s="844" t="str">
        <f>'02入力票（その２）'!I31</f>
        <v/>
      </c>
      <c r="AQ20" s="844"/>
      <c r="AR20" s="844"/>
      <c r="AS20" s="844"/>
      <c r="AT20" s="844"/>
      <c r="AU20" s="844"/>
      <c r="AV20" s="940"/>
      <c r="AW20" s="940"/>
      <c r="AX20" s="940"/>
      <c r="AY20" s="940"/>
      <c r="AZ20" s="940"/>
      <c r="BA20" s="940"/>
      <c r="BB20" s="940"/>
      <c r="BC20" s="940"/>
      <c r="BD20" s="940"/>
      <c r="BE20" s="940"/>
      <c r="BF20" s="940"/>
      <c r="BG20" s="940"/>
      <c r="BH20" s="1320"/>
      <c r="BI20" s="63"/>
      <c r="BJ20" s="63"/>
    </row>
    <row r="21" spans="2:62" ht="18" customHeight="1">
      <c r="B21" s="1269"/>
      <c r="C21" s="656"/>
      <c r="D21" s="656"/>
      <c r="E21" s="656"/>
      <c r="F21" s="656"/>
      <c r="G21" s="656"/>
      <c r="H21" s="1133"/>
      <c r="I21" s="1321" t="str">
        <f>S216</f>
        <v>※　選択してください。</v>
      </c>
      <c r="J21" s="1064"/>
      <c r="K21" s="1064"/>
      <c r="L21" s="1064"/>
      <c r="M21" s="1064"/>
      <c r="N21" s="1064"/>
      <c r="O21" s="1064"/>
      <c r="P21" s="1064"/>
      <c r="Q21" s="1064"/>
      <c r="R21" s="1064"/>
      <c r="S21" s="1064"/>
      <c r="T21" s="1064"/>
      <c r="U21" s="1064"/>
      <c r="V21" s="1064"/>
      <c r="W21" s="1064"/>
      <c r="X21" s="1064"/>
      <c r="Y21" s="1064"/>
      <c r="Z21" s="1064"/>
      <c r="AA21" s="1064"/>
      <c r="AB21" s="1064"/>
      <c r="AC21" s="1322"/>
      <c r="AD21" s="1323" t="s">
        <v>609</v>
      </c>
      <c r="AE21" s="656"/>
      <c r="AF21" s="656"/>
      <c r="AG21" s="656"/>
      <c r="AH21" s="656"/>
      <c r="AI21" s="656"/>
      <c r="AJ21" s="656"/>
      <c r="AK21" s="1133"/>
      <c r="AL21" s="1321" t="str">
        <f>S218</f>
        <v>※　選択してください。</v>
      </c>
      <c r="AM21" s="1064"/>
      <c r="AN21" s="1064"/>
      <c r="AO21" s="1064"/>
      <c r="AP21" s="1064"/>
      <c r="AQ21" s="1064"/>
      <c r="AR21" s="1064"/>
      <c r="AS21" s="1064"/>
      <c r="AT21" s="1064"/>
      <c r="AU21" s="1064"/>
      <c r="AV21" s="1064"/>
      <c r="AW21" s="1064"/>
      <c r="AX21" s="1064"/>
      <c r="AY21" s="1064"/>
      <c r="AZ21" s="1064"/>
      <c r="BA21" s="1064"/>
      <c r="BB21" s="1064"/>
      <c r="BC21" s="1064"/>
      <c r="BD21" s="1064"/>
      <c r="BE21" s="1064"/>
      <c r="BF21" s="1064"/>
      <c r="BG21" s="1064"/>
      <c r="BH21" s="1324"/>
      <c r="BI21" s="63"/>
      <c r="BJ21" s="63"/>
    </row>
    <row r="22" spans="2:62" ht="18" customHeight="1">
      <c r="B22" s="1270"/>
      <c r="C22" s="1225"/>
      <c r="D22" s="1225"/>
      <c r="E22" s="1225"/>
      <c r="F22" s="1225"/>
      <c r="G22" s="1225"/>
      <c r="H22" s="770"/>
      <c r="I22" s="679" t="str">
        <f>'02入力票（その２）'!I20</f>
        <v/>
      </c>
      <c r="J22" s="680"/>
      <c r="K22" s="680"/>
      <c r="L22" s="680"/>
      <c r="M22" s="680"/>
      <c r="N22" s="680"/>
      <c r="O22" s="680"/>
      <c r="P22" s="680"/>
      <c r="Q22" s="680"/>
      <c r="R22" s="680"/>
      <c r="S22" s="680"/>
      <c r="T22" s="680"/>
      <c r="U22" s="680"/>
      <c r="V22" s="680"/>
      <c r="W22" s="680"/>
      <c r="X22" s="680"/>
      <c r="Y22" s="680"/>
      <c r="Z22" s="680"/>
      <c r="AA22" s="680"/>
      <c r="AB22" s="680"/>
      <c r="AC22" s="1325"/>
      <c r="AD22" s="246"/>
      <c r="AE22" s="132"/>
      <c r="AF22" s="132"/>
      <c r="AG22" s="132"/>
      <c r="AH22" s="132"/>
      <c r="AI22" s="132"/>
      <c r="AJ22" s="132"/>
      <c r="AK22" s="201"/>
      <c r="AL22" s="679" t="str">
        <f>'02入力票（その２）'!I39</f>
        <v/>
      </c>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1267"/>
      <c r="BI22" s="63"/>
      <c r="BJ22" s="63"/>
    </row>
    <row r="23" spans="2:62" ht="18" customHeight="1">
      <c r="B23" s="1313" t="s">
        <v>610</v>
      </c>
      <c r="C23" s="1118"/>
      <c r="D23" s="1118"/>
      <c r="E23" s="1118"/>
      <c r="F23" s="1118"/>
      <c r="G23" s="1118"/>
      <c r="H23" s="754"/>
      <c r="I23" s="688"/>
      <c r="J23" s="689"/>
      <c r="K23" s="689"/>
      <c r="L23" s="689"/>
      <c r="M23" s="689"/>
      <c r="N23" s="689"/>
      <c r="O23" s="689"/>
      <c r="P23" s="689"/>
      <c r="Q23" s="689"/>
      <c r="R23" s="689"/>
      <c r="S23" s="689"/>
      <c r="T23" s="689"/>
      <c r="U23" s="689"/>
      <c r="V23" s="689"/>
      <c r="W23" s="689"/>
      <c r="X23" s="689"/>
      <c r="Y23" s="689"/>
      <c r="Z23" s="689"/>
      <c r="AA23" s="689"/>
      <c r="AB23" s="689"/>
      <c r="AC23" s="1314"/>
      <c r="AD23" s="1315" t="s">
        <v>610</v>
      </c>
      <c r="AE23" s="1118"/>
      <c r="AF23" s="1118"/>
      <c r="AG23" s="1118"/>
      <c r="AH23" s="1118"/>
      <c r="AI23" s="1118"/>
      <c r="AJ23" s="1118"/>
      <c r="AK23" s="754"/>
      <c r="AL23" s="688"/>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1316"/>
      <c r="BI23" s="63"/>
      <c r="BJ23" s="63"/>
    </row>
    <row r="24" spans="2:62" ht="18" customHeight="1">
      <c r="B24" s="1313" t="s">
        <v>611</v>
      </c>
      <c r="C24" s="1118"/>
      <c r="D24" s="1118"/>
      <c r="E24" s="1118"/>
      <c r="F24" s="1118"/>
      <c r="G24" s="1118"/>
      <c r="H24" s="754"/>
      <c r="I24" s="688" t="str">
        <f>'02入力票（その２）'!I26</f>
        <v/>
      </c>
      <c r="J24" s="689"/>
      <c r="K24" s="689"/>
      <c r="L24" s="689"/>
      <c r="M24" s="689"/>
      <c r="N24" s="689"/>
      <c r="O24" s="689"/>
      <c r="P24" s="689"/>
      <c r="Q24" s="689"/>
      <c r="R24" s="689"/>
      <c r="S24" s="689"/>
      <c r="T24" s="689"/>
      <c r="U24" s="689"/>
      <c r="V24" s="689"/>
      <c r="W24" s="689"/>
      <c r="X24" s="689"/>
      <c r="Y24" s="689"/>
      <c r="Z24" s="689"/>
      <c r="AA24" s="689"/>
      <c r="AB24" s="689"/>
      <c r="AC24" s="1314"/>
      <c r="AD24" s="1315" t="s">
        <v>611</v>
      </c>
      <c r="AE24" s="1118"/>
      <c r="AF24" s="1118"/>
      <c r="AG24" s="1118"/>
      <c r="AH24" s="1118"/>
      <c r="AI24" s="1118"/>
      <c r="AJ24" s="1118"/>
      <c r="AK24" s="754"/>
      <c r="AL24" s="688" t="str">
        <f>'02入力票（その２）'!I46</f>
        <v/>
      </c>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1316"/>
      <c r="BI24" s="63"/>
      <c r="BJ24" s="63"/>
    </row>
    <row r="25" spans="2:62" ht="18" customHeight="1">
      <c r="B25" s="1313" t="s">
        <v>83</v>
      </c>
      <c r="C25" s="1118"/>
      <c r="D25" s="1118"/>
      <c r="E25" s="1118"/>
      <c r="F25" s="1118"/>
      <c r="G25" s="1118"/>
      <c r="H25" s="754"/>
      <c r="I25" s="688" t="str">
        <f>'02入力票（その２）'!I27</f>
        <v/>
      </c>
      <c r="J25" s="689"/>
      <c r="K25" s="689"/>
      <c r="L25" s="689"/>
      <c r="M25" s="689"/>
      <c r="N25" s="689"/>
      <c r="O25" s="689"/>
      <c r="P25" s="689"/>
      <c r="Q25" s="689"/>
      <c r="R25" s="689"/>
      <c r="S25" s="689"/>
      <c r="T25" s="689"/>
      <c r="U25" s="689"/>
      <c r="V25" s="689"/>
      <c r="W25" s="689"/>
      <c r="X25" s="689"/>
      <c r="Y25" s="689"/>
      <c r="Z25" s="689"/>
      <c r="AA25" s="689"/>
      <c r="AB25" s="689"/>
      <c r="AC25" s="1314"/>
      <c r="AD25" s="1315" t="s">
        <v>83</v>
      </c>
      <c r="AE25" s="1118"/>
      <c r="AF25" s="1118"/>
      <c r="AG25" s="1118"/>
      <c r="AH25" s="1118"/>
      <c r="AI25" s="1118"/>
      <c r="AJ25" s="1118"/>
      <c r="AK25" s="754"/>
      <c r="AL25" s="688" t="str">
        <f>'02入力票（その２）'!I47</f>
        <v/>
      </c>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1316"/>
      <c r="BI25" s="63"/>
      <c r="BJ25" s="63"/>
    </row>
    <row r="26" spans="2:62" ht="18" customHeight="1" thickBot="1">
      <c r="B26" s="1317" t="s">
        <v>789</v>
      </c>
      <c r="C26" s="1162"/>
      <c r="D26" s="1162"/>
      <c r="E26" s="1162"/>
      <c r="F26" s="1162"/>
      <c r="G26" s="1162"/>
      <c r="H26" s="1163"/>
      <c r="I26" s="1144" t="str">
        <f>'02入力票（その２）'!I30</f>
        <v/>
      </c>
      <c r="J26" s="1144"/>
      <c r="K26" s="1144"/>
      <c r="L26" s="1144"/>
      <c r="M26" s="1144"/>
      <c r="N26" s="1144"/>
      <c r="O26" s="1144"/>
      <c r="P26" s="1144"/>
      <c r="Q26" s="1144"/>
      <c r="R26" s="1144"/>
      <c r="S26" s="1144"/>
      <c r="T26" s="1144"/>
      <c r="U26" s="1144"/>
      <c r="V26" s="1144"/>
      <c r="W26" s="1144"/>
      <c r="X26" s="1144"/>
      <c r="Y26" s="1144"/>
      <c r="Z26" s="1144"/>
      <c r="AA26" s="1144"/>
      <c r="AB26" s="1144"/>
      <c r="AC26" s="1318"/>
      <c r="AD26" s="1319" t="s">
        <v>869</v>
      </c>
      <c r="AE26" s="1162"/>
      <c r="AF26" s="1162"/>
      <c r="AG26" s="1162"/>
      <c r="AH26" s="1162"/>
      <c r="AI26" s="1162"/>
      <c r="AJ26" s="1162"/>
      <c r="AK26" s="1163"/>
      <c r="AL26" s="1144" t="str">
        <f>'02入力票（その２）'!I49</f>
        <v/>
      </c>
      <c r="AM26" s="1144"/>
      <c r="AN26" s="1144"/>
      <c r="AO26" s="1144"/>
      <c r="AP26" s="1144"/>
      <c r="AQ26" s="1144"/>
      <c r="AR26" s="1144"/>
      <c r="AS26" s="1144"/>
      <c r="AT26" s="1144"/>
      <c r="AU26" s="1144"/>
      <c r="AV26" s="1144"/>
      <c r="AW26" s="1144"/>
      <c r="AX26" s="1144"/>
      <c r="AY26" s="1144"/>
      <c r="AZ26" s="1144"/>
      <c r="BA26" s="1144"/>
      <c r="BB26" s="1144"/>
      <c r="BC26" s="1144"/>
      <c r="BD26" s="1144"/>
      <c r="BE26" s="1144"/>
      <c r="BF26" s="1144"/>
      <c r="BG26" s="1144"/>
      <c r="BH26" s="1145"/>
      <c r="BI26" s="63"/>
      <c r="BJ26" s="63"/>
    </row>
    <row r="27" spans="2:62" ht="18" customHeight="1" thickBot="1">
      <c r="B27" s="932" t="s">
        <v>289</v>
      </c>
      <c r="C27" s="1287"/>
      <c r="D27" s="1287"/>
      <c r="E27" s="1287"/>
      <c r="F27" s="1287"/>
      <c r="G27" s="1287"/>
      <c r="H27" s="1288"/>
      <c r="I27" s="1252">
        <f>+AN192</f>
        <v>0</v>
      </c>
      <c r="J27" s="1253"/>
      <c r="K27" s="1253"/>
      <c r="L27" s="1253"/>
      <c r="M27" s="1253"/>
      <c r="N27" s="1253"/>
      <c r="O27" s="1253"/>
      <c r="P27" s="1253"/>
      <c r="Q27" s="1254"/>
      <c r="R27" s="896" t="s">
        <v>870</v>
      </c>
      <c r="S27" s="897"/>
      <c r="T27" s="933"/>
      <c r="U27" s="1252">
        <f>+AV175</f>
        <v>0</v>
      </c>
      <c r="V27" s="1253"/>
      <c r="W27" s="1253"/>
      <c r="X27" s="1253"/>
      <c r="Y27" s="1253"/>
      <c r="Z27" s="1253"/>
      <c r="AA27" s="1253"/>
      <c r="AB27" s="1253"/>
      <c r="AC27" s="1254"/>
      <c r="AD27" s="1289" t="s">
        <v>291</v>
      </c>
      <c r="AE27" s="1290"/>
      <c r="AF27" s="1290"/>
      <c r="AG27" s="1290"/>
      <c r="AH27" s="1290"/>
      <c r="AI27" s="1290"/>
      <c r="AJ27" s="1290"/>
      <c r="AK27" s="1290"/>
      <c r="AL27" s="1252">
        <f>+AN195</f>
        <v>0</v>
      </c>
      <c r="AM27" s="1253"/>
      <c r="AN27" s="1253"/>
      <c r="AO27" s="1253"/>
      <c r="AP27" s="1253"/>
      <c r="AQ27" s="1253"/>
      <c r="AR27" s="1253"/>
      <c r="AS27" s="1253"/>
      <c r="AT27" s="1253"/>
      <c r="AU27" s="1254"/>
      <c r="AV27" s="896" t="s">
        <v>85</v>
      </c>
      <c r="AW27" s="897"/>
      <c r="AX27" s="897"/>
      <c r="AY27" s="897"/>
      <c r="AZ27" s="933"/>
      <c r="BA27" s="1280" t="str">
        <f>+P201</f>
        <v/>
      </c>
      <c r="BB27" s="1281"/>
      <c r="BC27" s="1281"/>
      <c r="BD27" s="1281"/>
      <c r="BE27" s="1281"/>
      <c r="BF27" s="1281"/>
      <c r="BG27" s="1281"/>
      <c r="BH27" s="1282"/>
      <c r="BI27" s="63"/>
      <c r="BJ27" s="63"/>
    </row>
    <row r="28" spans="2:62" ht="18" customHeight="1" thickBot="1">
      <c r="B28" s="1283" t="s">
        <v>871</v>
      </c>
      <c r="C28" s="1284"/>
      <c r="D28" s="1284"/>
      <c r="E28" s="1284"/>
      <c r="F28" s="1284"/>
      <c r="G28" s="1284"/>
      <c r="H28" s="1284"/>
      <c r="I28" s="1284" t="s">
        <v>872</v>
      </c>
      <c r="J28" s="1284"/>
      <c r="K28" s="1284"/>
      <c r="L28" s="1284"/>
      <c r="M28" s="1284"/>
      <c r="N28" s="1284" t="s">
        <v>873</v>
      </c>
      <c r="O28" s="1284"/>
      <c r="P28" s="1284"/>
      <c r="Q28" s="1284"/>
      <c r="R28" s="1284"/>
      <c r="S28" s="1284"/>
      <c r="T28" s="1272"/>
      <c r="U28" s="1283" t="s">
        <v>871</v>
      </c>
      <c r="V28" s="1284"/>
      <c r="W28" s="1284"/>
      <c r="X28" s="1284"/>
      <c r="Y28" s="1284"/>
      <c r="Z28" s="1284"/>
      <c r="AA28" s="1284"/>
      <c r="AB28" s="1284" t="s">
        <v>872</v>
      </c>
      <c r="AC28" s="1284"/>
      <c r="AD28" s="1284"/>
      <c r="AE28" s="1284"/>
      <c r="AF28" s="1284"/>
      <c r="AG28" s="1284"/>
      <c r="AH28" s="1284" t="s">
        <v>873</v>
      </c>
      <c r="AI28" s="1284"/>
      <c r="AJ28" s="1284"/>
      <c r="AK28" s="1284"/>
      <c r="AL28" s="1284"/>
      <c r="AM28" s="1284"/>
      <c r="AN28" s="1285"/>
      <c r="AO28" s="1286" t="s">
        <v>871</v>
      </c>
      <c r="AP28" s="1284"/>
      <c r="AQ28" s="1284"/>
      <c r="AR28" s="1284"/>
      <c r="AS28" s="1284"/>
      <c r="AT28" s="1284"/>
      <c r="AU28" s="1284"/>
      <c r="AV28" s="1284" t="s">
        <v>872</v>
      </c>
      <c r="AW28" s="1284"/>
      <c r="AX28" s="1284"/>
      <c r="AY28" s="1284"/>
      <c r="AZ28" s="1284"/>
      <c r="BA28" s="1272" t="s">
        <v>873</v>
      </c>
      <c r="BB28" s="1273"/>
      <c r="BC28" s="1273"/>
      <c r="BD28" s="1273"/>
      <c r="BE28" s="1273"/>
      <c r="BF28" s="1273"/>
      <c r="BG28" s="1273"/>
      <c r="BH28" s="1274"/>
      <c r="BI28" s="63"/>
      <c r="BJ28" s="63"/>
    </row>
    <row r="29" spans="2:62" ht="18" customHeight="1" thickTop="1">
      <c r="B29" s="858" t="s">
        <v>258</v>
      </c>
      <c r="C29" s="771"/>
      <c r="D29" s="771"/>
      <c r="E29" s="771"/>
      <c r="F29" s="771"/>
      <c r="G29" s="771"/>
      <c r="H29" s="771"/>
      <c r="I29" s="650" t="str">
        <f>'02入力票（その２）'!I110</f>
        <v/>
      </c>
      <c r="J29" s="650"/>
      <c r="K29" s="650"/>
      <c r="L29" s="650"/>
      <c r="M29" s="650"/>
      <c r="N29" s="1275" t="str">
        <f>'02入力票（その２）'!I111</f>
        <v/>
      </c>
      <c r="O29" s="1275"/>
      <c r="P29" s="1275"/>
      <c r="Q29" s="1275"/>
      <c r="R29" s="1275"/>
      <c r="S29" s="1275"/>
      <c r="T29" s="1276"/>
      <c r="U29" s="858" t="s">
        <v>271</v>
      </c>
      <c r="V29" s="771"/>
      <c r="W29" s="771"/>
      <c r="X29" s="771"/>
      <c r="Y29" s="771"/>
      <c r="Z29" s="771"/>
      <c r="AA29" s="771"/>
      <c r="AB29" s="650" t="str">
        <f>'02入力票（その２）'!I118</f>
        <v/>
      </c>
      <c r="AC29" s="650"/>
      <c r="AD29" s="650"/>
      <c r="AE29" s="650"/>
      <c r="AF29" s="650"/>
      <c r="AG29" s="650"/>
      <c r="AH29" s="1275" t="str">
        <f>'02入力票（その２）'!I119</f>
        <v/>
      </c>
      <c r="AI29" s="1275"/>
      <c r="AJ29" s="1275"/>
      <c r="AK29" s="1275"/>
      <c r="AL29" s="1275"/>
      <c r="AM29" s="1275"/>
      <c r="AN29" s="1277"/>
      <c r="AO29" s="770" t="s">
        <v>283</v>
      </c>
      <c r="AP29" s="771"/>
      <c r="AQ29" s="771"/>
      <c r="AR29" s="771"/>
      <c r="AS29" s="771"/>
      <c r="AT29" s="771"/>
      <c r="AU29" s="771"/>
      <c r="AV29" s="650" t="str">
        <f>'02入力票（その２）'!I126</f>
        <v/>
      </c>
      <c r="AW29" s="650"/>
      <c r="AX29" s="650"/>
      <c r="AY29" s="650"/>
      <c r="AZ29" s="650"/>
      <c r="BA29" s="1276" t="str">
        <f>'02入力票（その２）'!I127</f>
        <v/>
      </c>
      <c r="BB29" s="1278"/>
      <c r="BC29" s="1278"/>
      <c r="BD29" s="1278"/>
      <c r="BE29" s="1278"/>
      <c r="BF29" s="1278"/>
      <c r="BG29" s="1278"/>
      <c r="BH29" s="1279"/>
      <c r="BI29" s="63"/>
      <c r="BJ29" s="63"/>
    </row>
    <row r="30" spans="2:62" ht="18" customHeight="1">
      <c r="B30" s="814" t="s">
        <v>262</v>
      </c>
      <c r="C30" s="755"/>
      <c r="D30" s="755"/>
      <c r="E30" s="755"/>
      <c r="F30" s="755"/>
      <c r="G30" s="755"/>
      <c r="H30" s="755"/>
      <c r="I30" s="683" t="str">
        <f>'02入力票（その２）'!I112</f>
        <v/>
      </c>
      <c r="J30" s="683"/>
      <c r="K30" s="683"/>
      <c r="L30" s="683"/>
      <c r="M30" s="683"/>
      <c r="N30" s="815" t="str">
        <f>'02入力票（その２）'!I113</f>
        <v/>
      </c>
      <c r="O30" s="815"/>
      <c r="P30" s="815"/>
      <c r="Q30" s="815"/>
      <c r="R30" s="815"/>
      <c r="S30" s="815"/>
      <c r="T30" s="816"/>
      <c r="U30" s="814" t="s">
        <v>274</v>
      </c>
      <c r="V30" s="755"/>
      <c r="W30" s="755"/>
      <c r="X30" s="755"/>
      <c r="Y30" s="755"/>
      <c r="Z30" s="755"/>
      <c r="AA30" s="755"/>
      <c r="AB30" s="683" t="str">
        <f>'02入力票（その２）'!I120</f>
        <v/>
      </c>
      <c r="AC30" s="683"/>
      <c r="AD30" s="683"/>
      <c r="AE30" s="683"/>
      <c r="AF30" s="683"/>
      <c r="AG30" s="683"/>
      <c r="AH30" s="815" t="str">
        <f>'02入力票（その２）'!I121</f>
        <v/>
      </c>
      <c r="AI30" s="815"/>
      <c r="AJ30" s="815"/>
      <c r="AK30" s="815"/>
      <c r="AL30" s="815"/>
      <c r="AM30" s="815"/>
      <c r="AN30" s="1266"/>
      <c r="AO30" s="1264"/>
      <c r="AP30" s="1265"/>
      <c r="AQ30" s="1265"/>
      <c r="AR30" s="1265"/>
      <c r="AS30" s="1265"/>
      <c r="AT30" s="1265"/>
      <c r="AU30" s="1265"/>
      <c r="AV30" s="963"/>
      <c r="AW30" s="963"/>
      <c r="AX30" s="963"/>
      <c r="AY30" s="963"/>
      <c r="AZ30" s="963"/>
      <c r="BA30" s="1255"/>
      <c r="BB30" s="1256"/>
      <c r="BC30" s="1256"/>
      <c r="BD30" s="1256"/>
      <c r="BE30" s="1256"/>
      <c r="BF30" s="1256"/>
      <c r="BG30" s="1256"/>
      <c r="BH30" s="1257"/>
      <c r="BI30" s="63"/>
      <c r="BJ30" s="63"/>
    </row>
    <row r="31" spans="2:62" ht="18" customHeight="1">
      <c r="B31" s="814" t="s">
        <v>265</v>
      </c>
      <c r="C31" s="755"/>
      <c r="D31" s="755"/>
      <c r="E31" s="755"/>
      <c r="F31" s="755"/>
      <c r="G31" s="755"/>
      <c r="H31" s="755"/>
      <c r="I31" s="683" t="str">
        <f>'02入力票（その２）'!I114</f>
        <v/>
      </c>
      <c r="J31" s="683"/>
      <c r="K31" s="683"/>
      <c r="L31" s="683"/>
      <c r="M31" s="683"/>
      <c r="N31" s="815" t="str">
        <f>'02入力票（その２）'!I115</f>
        <v/>
      </c>
      <c r="O31" s="815"/>
      <c r="P31" s="815"/>
      <c r="Q31" s="815"/>
      <c r="R31" s="815"/>
      <c r="S31" s="815"/>
      <c r="T31" s="816"/>
      <c r="U31" s="814" t="s">
        <v>277</v>
      </c>
      <c r="V31" s="755"/>
      <c r="W31" s="755"/>
      <c r="X31" s="755"/>
      <c r="Y31" s="755"/>
      <c r="Z31" s="755"/>
      <c r="AA31" s="755"/>
      <c r="AB31" s="683" t="str">
        <f>'02入力票（その２）'!I122</f>
        <v/>
      </c>
      <c r="AC31" s="683"/>
      <c r="AD31" s="683"/>
      <c r="AE31" s="683"/>
      <c r="AF31" s="683"/>
      <c r="AG31" s="683"/>
      <c r="AH31" s="815" t="str">
        <f>'02入力票（その２）'!I123</f>
        <v/>
      </c>
      <c r="AI31" s="815"/>
      <c r="AJ31" s="815"/>
      <c r="AK31" s="815"/>
      <c r="AL31" s="815"/>
      <c r="AM31" s="815"/>
      <c r="AN31" s="1266"/>
      <c r="AO31" s="1264"/>
      <c r="AP31" s="1265"/>
      <c r="AQ31" s="1265"/>
      <c r="AR31" s="1265"/>
      <c r="AS31" s="1265"/>
      <c r="AT31" s="1265"/>
      <c r="AU31" s="1265"/>
      <c r="AV31" s="963"/>
      <c r="AW31" s="963"/>
      <c r="AX31" s="963"/>
      <c r="AY31" s="963"/>
      <c r="AZ31" s="963"/>
      <c r="BA31" s="1255"/>
      <c r="BB31" s="1256"/>
      <c r="BC31" s="1256"/>
      <c r="BD31" s="1256"/>
      <c r="BE31" s="1256"/>
      <c r="BF31" s="1256"/>
      <c r="BG31" s="1256"/>
      <c r="BH31" s="1257"/>
      <c r="BI31" s="63"/>
      <c r="BJ31" s="63"/>
    </row>
    <row r="32" spans="2:62" ht="18" customHeight="1" thickBot="1">
      <c r="B32" s="829" t="s">
        <v>268</v>
      </c>
      <c r="C32" s="823"/>
      <c r="D32" s="823"/>
      <c r="E32" s="823"/>
      <c r="F32" s="823"/>
      <c r="G32" s="823"/>
      <c r="H32" s="823"/>
      <c r="I32" s="832" t="str">
        <f>'02入力票（その２）'!I116</f>
        <v/>
      </c>
      <c r="J32" s="832"/>
      <c r="K32" s="832"/>
      <c r="L32" s="832"/>
      <c r="M32" s="832"/>
      <c r="N32" s="1258" t="str">
        <f>'02入力票（その２）'!I117</f>
        <v/>
      </c>
      <c r="O32" s="1258"/>
      <c r="P32" s="1258"/>
      <c r="Q32" s="1258"/>
      <c r="R32" s="1258"/>
      <c r="S32" s="1258"/>
      <c r="T32" s="1259"/>
      <c r="U32" s="829" t="s">
        <v>874</v>
      </c>
      <c r="V32" s="823"/>
      <c r="W32" s="823"/>
      <c r="X32" s="823"/>
      <c r="Y32" s="823"/>
      <c r="Z32" s="823"/>
      <c r="AA32" s="823"/>
      <c r="AB32" s="832" t="str">
        <f>'02入力票（その２）'!I124</f>
        <v/>
      </c>
      <c r="AC32" s="832"/>
      <c r="AD32" s="832"/>
      <c r="AE32" s="832"/>
      <c r="AF32" s="832"/>
      <c r="AG32" s="832"/>
      <c r="AH32" s="1258" t="str">
        <f>'02入力票（その２）'!I125</f>
        <v/>
      </c>
      <c r="AI32" s="1258"/>
      <c r="AJ32" s="1258"/>
      <c r="AK32" s="1258"/>
      <c r="AL32" s="1258"/>
      <c r="AM32" s="1258"/>
      <c r="AN32" s="1260"/>
      <c r="AO32" s="1261"/>
      <c r="AP32" s="1262"/>
      <c r="AQ32" s="1262"/>
      <c r="AR32" s="1262"/>
      <c r="AS32" s="1262"/>
      <c r="AT32" s="1262"/>
      <c r="AU32" s="1262"/>
      <c r="AV32" s="1263"/>
      <c r="AW32" s="1263"/>
      <c r="AX32" s="1263"/>
      <c r="AY32" s="1263"/>
      <c r="AZ32" s="1263"/>
      <c r="BA32" s="1238"/>
      <c r="BB32" s="1239"/>
      <c r="BC32" s="1239"/>
      <c r="BD32" s="1239"/>
      <c r="BE32" s="1239"/>
      <c r="BF32" s="1239"/>
      <c r="BG32" s="1239"/>
      <c r="BH32" s="1240"/>
      <c r="BI32" s="63"/>
      <c r="BJ32" s="63"/>
    </row>
    <row r="33" spans="2:63" ht="27.75" customHeight="1" thickBot="1">
      <c r="B33" s="1241" t="s">
        <v>2460</v>
      </c>
      <c r="C33" s="1242"/>
      <c r="D33" s="1242"/>
      <c r="E33" s="1242"/>
      <c r="F33" s="1242"/>
      <c r="G33" s="1242"/>
      <c r="H33" s="1242"/>
      <c r="I33" s="1242"/>
      <c r="J33" s="1242"/>
      <c r="K33" s="1242"/>
      <c r="L33" s="1242"/>
      <c r="M33" s="1242"/>
      <c r="N33" s="1242"/>
      <c r="O33" s="1243"/>
      <c r="P33" s="1247" t="s">
        <v>621</v>
      </c>
      <c r="Q33" s="1248"/>
      <c r="R33" s="1248"/>
      <c r="S33" s="1248"/>
      <c r="T33" s="1248"/>
      <c r="U33" s="774" t="str">
        <f>'02入力票（その２）'!I52</f>
        <v/>
      </c>
      <c r="V33" s="1249"/>
      <c r="W33" s="1249"/>
      <c r="X33" s="1249"/>
      <c r="Y33" s="1249"/>
      <c r="Z33" s="1249"/>
      <c r="AA33" s="790"/>
      <c r="AB33" s="801" t="s">
        <v>622</v>
      </c>
      <c r="AC33" s="801"/>
      <c r="AD33" s="801"/>
      <c r="AE33" s="801"/>
      <c r="AF33" s="801"/>
      <c r="AG33" s="801"/>
      <c r="AH33" s="774" t="str">
        <f>'02入力票（その２）'!I53</f>
        <v/>
      </c>
      <c r="AI33" s="1249"/>
      <c r="AJ33" s="1249"/>
      <c r="AK33" s="1249"/>
      <c r="AL33" s="1249"/>
      <c r="AM33" s="790"/>
      <c r="AN33" s="804" t="s">
        <v>611</v>
      </c>
      <c r="AO33" s="804"/>
      <c r="AP33" s="804"/>
      <c r="AQ33" s="804"/>
      <c r="AR33" s="802" t="str">
        <f>'02入力票（その２）'!I55</f>
        <v/>
      </c>
      <c r="AS33" s="1250"/>
      <c r="AT33" s="1250"/>
      <c r="AU33" s="1250"/>
      <c r="AV33" s="1250"/>
      <c r="AW33" s="1250"/>
      <c r="AX33" s="803"/>
      <c r="AY33" s="804" t="s">
        <v>83</v>
      </c>
      <c r="AZ33" s="804"/>
      <c r="BA33" s="804"/>
      <c r="BB33" s="804"/>
      <c r="BC33" s="802" t="str">
        <f>'02入力票（その２）'!I56</f>
        <v/>
      </c>
      <c r="BD33" s="1250"/>
      <c r="BE33" s="1250"/>
      <c r="BF33" s="1250"/>
      <c r="BG33" s="1250"/>
      <c r="BH33" s="1251"/>
      <c r="BI33" s="63"/>
      <c r="BJ33" s="63"/>
    </row>
    <row r="34" spans="2:63" ht="17.25" customHeight="1" thickBot="1">
      <c r="B34" s="1244"/>
      <c r="C34" s="1245"/>
      <c r="D34" s="1245"/>
      <c r="E34" s="1245"/>
      <c r="F34" s="1245"/>
      <c r="G34" s="1245"/>
      <c r="H34" s="1245"/>
      <c r="I34" s="1245"/>
      <c r="J34" s="1245"/>
      <c r="K34" s="1245"/>
      <c r="L34" s="1245"/>
      <c r="M34" s="1245"/>
      <c r="N34" s="1245"/>
      <c r="O34" s="1246"/>
      <c r="P34" s="1081" t="s">
        <v>875</v>
      </c>
      <c r="Q34" s="804"/>
      <c r="R34" s="804"/>
      <c r="S34" s="804"/>
      <c r="T34" s="804"/>
      <c r="U34" s="804"/>
      <c r="V34" s="804"/>
      <c r="W34" s="804"/>
      <c r="X34" s="804"/>
      <c r="Y34" s="804" t="str">
        <f>'02入力票（その２）'!I57</f>
        <v/>
      </c>
      <c r="Z34" s="804"/>
      <c r="AA34" s="804"/>
      <c r="AB34" s="804"/>
      <c r="AC34" s="804"/>
      <c r="AD34" s="804"/>
      <c r="AE34" s="804"/>
      <c r="AF34" s="804"/>
      <c r="AG34" s="804"/>
      <c r="AH34" s="804"/>
      <c r="AI34" s="804"/>
      <c r="AJ34" s="804"/>
      <c r="AK34" s="804"/>
      <c r="AL34" s="804"/>
      <c r="AM34" s="1237"/>
      <c r="AN34" s="63"/>
      <c r="AO34" s="63"/>
      <c r="AP34" s="63"/>
      <c r="AQ34" s="63"/>
      <c r="AR34" s="63"/>
      <c r="AS34" s="63"/>
      <c r="AT34" s="63"/>
      <c r="AU34" s="63"/>
      <c r="AV34" s="63"/>
      <c r="AW34" s="63"/>
      <c r="AX34" s="63"/>
      <c r="BI34" s="63"/>
      <c r="BJ34" s="63"/>
    </row>
    <row r="35" spans="2:63" ht="12" customHeight="1">
      <c r="B35" s="63" t="s">
        <v>876</v>
      </c>
      <c r="C35" s="63" t="s">
        <v>877</v>
      </c>
      <c r="D35" s="62"/>
      <c r="E35" s="62"/>
      <c r="F35" s="62"/>
      <c r="G35" s="62"/>
      <c r="H35" s="62"/>
      <c r="I35" s="62"/>
      <c r="J35" s="62"/>
      <c r="K35" s="62"/>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row>
    <row r="36" spans="2:63" ht="12" customHeight="1">
      <c r="B36" s="63"/>
      <c r="C36" s="63" t="s">
        <v>878</v>
      </c>
      <c r="D36" s="62"/>
      <c r="E36" s="62"/>
      <c r="F36" s="62"/>
      <c r="G36" s="62"/>
      <c r="H36" s="62"/>
      <c r="I36" s="62"/>
      <c r="J36" s="62"/>
      <c r="K36" s="62"/>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Z36" s="63"/>
      <c r="BA36" s="63"/>
      <c r="BB36" s="63"/>
      <c r="BC36" s="63"/>
      <c r="BD36" s="63"/>
      <c r="BE36" s="63"/>
      <c r="BF36" s="63"/>
      <c r="BG36" s="63"/>
      <c r="BH36" s="159"/>
      <c r="BI36" s="63"/>
      <c r="BJ36" s="63"/>
    </row>
    <row r="37" spans="2:63" ht="23.25" customHeight="1" thickBot="1">
      <c r="B37" s="148" t="s">
        <v>855</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BA37" s="161"/>
      <c r="BB37" s="161"/>
      <c r="BC37" s="161"/>
      <c r="BD37" s="161"/>
      <c r="BE37" s="161"/>
      <c r="BF37" s="161"/>
      <c r="BG37" s="161"/>
      <c r="BH37" s="162" t="str">
        <f>P127</f>
        <v/>
      </c>
      <c r="BI37" s="63"/>
      <c r="BJ37" s="63"/>
      <c r="BK37" s="63"/>
    </row>
    <row r="38" spans="2:63" ht="20.100000000000001" customHeight="1">
      <c r="B38" s="62"/>
      <c r="C38" s="1165" t="s">
        <v>1</v>
      </c>
      <c r="D38" s="784"/>
      <c r="E38" s="784"/>
      <c r="F38" s="784"/>
      <c r="G38" s="784"/>
      <c r="H38" s="785"/>
      <c r="I38" s="783" t="s">
        <v>879</v>
      </c>
      <c r="J38" s="784"/>
      <c r="K38" s="784"/>
      <c r="L38" s="784"/>
      <c r="M38" s="784"/>
      <c r="N38" s="785"/>
      <c r="O38" s="819" t="s">
        <v>880</v>
      </c>
      <c r="P38" s="819"/>
      <c r="Q38" s="819"/>
      <c r="R38" s="819"/>
      <c r="S38" s="819"/>
      <c r="T38" s="819" t="s">
        <v>881</v>
      </c>
      <c r="U38" s="819"/>
      <c r="V38" s="819"/>
      <c r="W38" s="819" t="s">
        <v>882</v>
      </c>
      <c r="X38" s="819"/>
      <c r="Y38" s="819"/>
      <c r="Z38" s="819"/>
      <c r="AA38" s="819"/>
      <c r="AB38" s="784" t="s">
        <v>881</v>
      </c>
      <c r="AC38" s="784"/>
      <c r="AD38" s="785"/>
      <c r="AE38" s="812" t="s">
        <v>883</v>
      </c>
      <c r="AF38" s="813"/>
      <c r="AG38" s="813"/>
      <c r="AH38" s="813"/>
      <c r="AI38" s="813"/>
      <c r="AJ38" s="813"/>
      <c r="AK38" s="813"/>
      <c r="AL38" s="813"/>
      <c r="AM38" s="813"/>
      <c r="AN38" s="813"/>
      <c r="AO38" s="813"/>
      <c r="AP38" s="813"/>
      <c r="AQ38" s="813"/>
      <c r="AR38" s="813"/>
      <c r="AS38" s="813"/>
      <c r="AT38" s="813"/>
      <c r="AU38" s="813"/>
      <c r="AV38" s="813"/>
      <c r="AW38" s="813"/>
      <c r="AX38" s="813"/>
      <c r="AY38" s="1142"/>
      <c r="AZ38" s="783" t="s">
        <v>633</v>
      </c>
      <c r="BA38" s="784"/>
      <c r="BB38" s="784"/>
      <c r="BC38" s="784"/>
      <c r="BD38" s="784"/>
      <c r="BE38" s="784"/>
      <c r="BF38" s="784"/>
      <c r="BG38" s="784"/>
      <c r="BH38" s="793"/>
      <c r="BI38" s="63"/>
      <c r="BJ38" s="63"/>
      <c r="BK38" s="63"/>
    </row>
    <row r="39" spans="2:63" ht="20.100000000000001" customHeight="1" thickBot="1">
      <c r="B39" s="62"/>
      <c r="C39" s="1166"/>
      <c r="D39" s="1144"/>
      <c r="E39" s="1144"/>
      <c r="F39" s="1144"/>
      <c r="G39" s="1144"/>
      <c r="H39" s="1146"/>
      <c r="I39" s="1143" t="s">
        <v>884</v>
      </c>
      <c r="J39" s="1144"/>
      <c r="K39" s="1144"/>
      <c r="L39" s="1144"/>
      <c r="M39" s="1144"/>
      <c r="N39" s="1146"/>
      <c r="O39" s="832"/>
      <c r="P39" s="832"/>
      <c r="Q39" s="832"/>
      <c r="R39" s="832"/>
      <c r="S39" s="832"/>
      <c r="T39" s="832"/>
      <c r="U39" s="832"/>
      <c r="V39" s="832"/>
      <c r="W39" s="832"/>
      <c r="X39" s="832"/>
      <c r="Y39" s="832"/>
      <c r="Z39" s="832"/>
      <c r="AA39" s="832"/>
      <c r="AB39" s="1144"/>
      <c r="AC39" s="1144"/>
      <c r="AD39" s="1146"/>
      <c r="AE39" s="810" t="s">
        <v>1</v>
      </c>
      <c r="AF39" s="811"/>
      <c r="AG39" s="811"/>
      <c r="AH39" s="811"/>
      <c r="AI39" s="811"/>
      <c r="AJ39" s="811"/>
      <c r="AK39" s="811"/>
      <c r="AL39" s="811"/>
      <c r="AM39" s="1147"/>
      <c r="AN39" s="810" t="s">
        <v>885</v>
      </c>
      <c r="AO39" s="830"/>
      <c r="AP39" s="830"/>
      <c r="AQ39" s="1164"/>
      <c r="AR39" s="810" t="s">
        <v>886</v>
      </c>
      <c r="AS39" s="830"/>
      <c r="AT39" s="830"/>
      <c r="AU39" s="1164"/>
      <c r="AV39" s="810" t="s">
        <v>887</v>
      </c>
      <c r="AW39" s="830"/>
      <c r="AX39" s="830"/>
      <c r="AY39" s="1164"/>
      <c r="AZ39" s="1143"/>
      <c r="BA39" s="1144"/>
      <c r="BB39" s="1144"/>
      <c r="BC39" s="1144"/>
      <c r="BD39" s="1144"/>
      <c r="BE39" s="1144"/>
      <c r="BF39" s="1144"/>
      <c r="BG39" s="1144"/>
      <c r="BH39" s="1145"/>
      <c r="BI39" s="364" t="s">
        <v>2434</v>
      </c>
      <c r="BJ39" s="63"/>
      <c r="BK39" s="63"/>
    </row>
    <row r="40" spans="2:63" ht="20.100000000000001" customHeight="1">
      <c r="B40" s="62"/>
      <c r="C40" s="1228" t="s">
        <v>888</v>
      </c>
      <c r="D40" s="919" t="s">
        <v>520</v>
      </c>
      <c r="E40" s="656"/>
      <c r="F40" s="656"/>
      <c r="G40" s="656"/>
      <c r="H40" s="656"/>
      <c r="I40" s="1197">
        <f>IF(ISBLANK(AV169),"",AV169)</f>
        <v>0</v>
      </c>
      <c r="J40" s="1136"/>
      <c r="K40" s="1136"/>
      <c r="L40" s="1136"/>
      <c r="M40" s="1136"/>
      <c r="N40" s="1137"/>
      <c r="O40" s="919" t="s">
        <v>889</v>
      </c>
      <c r="P40" s="656"/>
      <c r="Q40" s="656"/>
      <c r="R40" s="656"/>
      <c r="S40" s="656"/>
      <c r="T40" s="982" t="str">
        <f>IF(ISBLANK(AA179),"",AA179)</f>
        <v/>
      </c>
      <c r="U40" s="677"/>
      <c r="V40" s="677"/>
      <c r="W40" s="919" t="s">
        <v>890</v>
      </c>
      <c r="X40" s="656"/>
      <c r="Y40" s="656"/>
      <c r="Z40" s="656"/>
      <c r="AA40" s="656"/>
      <c r="AB40" s="982" t="str">
        <f>IF(ISBLANK(AE179),"",AE179)</f>
        <v/>
      </c>
      <c r="AC40" s="677"/>
      <c r="AD40" s="983"/>
      <c r="AE40" s="1174" t="s">
        <v>891</v>
      </c>
      <c r="AF40" s="1175"/>
      <c r="AG40" s="1175"/>
      <c r="AH40" s="1175"/>
      <c r="AI40" s="1175"/>
      <c r="AJ40" s="1175"/>
      <c r="AK40" s="1175"/>
      <c r="AL40" s="1175"/>
      <c r="AM40" s="1176"/>
      <c r="AN40" s="836">
        <v>2101</v>
      </c>
      <c r="AO40" s="1226"/>
      <c r="AP40" s="1226"/>
      <c r="AQ40" s="1227"/>
      <c r="AR40" s="812" t="str">
        <f>IF(ISBLANK(C147),"",C147)</f>
        <v>　</v>
      </c>
      <c r="AS40" s="813"/>
      <c r="AT40" s="813"/>
      <c r="AU40" s="1142"/>
      <c r="AV40" s="836" t="str">
        <f>IF(ISBLANK(C148),"",C148)</f>
        <v>　</v>
      </c>
      <c r="AW40" s="1226"/>
      <c r="AX40" s="1226"/>
      <c r="AY40" s="1227"/>
      <c r="AZ40" s="1154"/>
      <c r="BA40" s="1155"/>
      <c r="BB40" s="1155"/>
      <c r="BC40" s="1155"/>
      <c r="BD40" s="1155"/>
      <c r="BE40" s="1155"/>
      <c r="BF40" s="1155"/>
      <c r="BG40" s="1155"/>
      <c r="BH40" s="1156"/>
      <c r="BI40" s="63"/>
      <c r="BJ40" s="63"/>
      <c r="BK40" s="63"/>
    </row>
    <row r="41" spans="2:63" ht="20.100000000000001" customHeight="1">
      <c r="B41" s="62"/>
      <c r="C41" s="1229"/>
      <c r="D41" s="919"/>
      <c r="E41" s="656"/>
      <c r="F41" s="656"/>
      <c r="G41" s="656"/>
      <c r="H41" s="656"/>
      <c r="I41" s="1198"/>
      <c r="J41" s="1138"/>
      <c r="K41" s="1138"/>
      <c r="L41" s="1138"/>
      <c r="M41" s="1138"/>
      <c r="N41" s="1139"/>
      <c r="O41" s="919"/>
      <c r="P41" s="656"/>
      <c r="Q41" s="656"/>
      <c r="R41" s="656"/>
      <c r="S41" s="656"/>
      <c r="T41" s="982"/>
      <c r="U41" s="677"/>
      <c r="V41" s="677"/>
      <c r="W41" s="919"/>
      <c r="X41" s="656"/>
      <c r="Y41" s="656"/>
      <c r="Z41" s="656"/>
      <c r="AA41" s="656"/>
      <c r="AB41" s="982"/>
      <c r="AC41" s="677"/>
      <c r="AD41" s="983"/>
      <c r="AE41" s="1117" t="s">
        <v>892</v>
      </c>
      <c r="AF41" s="1118"/>
      <c r="AG41" s="1118"/>
      <c r="AH41" s="1118"/>
      <c r="AI41" s="1118"/>
      <c r="AJ41" s="1118"/>
      <c r="AK41" s="1118"/>
      <c r="AL41" s="1118"/>
      <c r="AM41" s="754"/>
      <c r="AN41" s="688">
        <v>2102</v>
      </c>
      <c r="AO41" s="826"/>
      <c r="AP41" s="826"/>
      <c r="AQ41" s="1160"/>
      <c r="AR41" s="1205"/>
      <c r="AS41" s="1206"/>
      <c r="AT41" s="1206"/>
      <c r="AU41" s="1207"/>
      <c r="AV41" s="688" t="str">
        <f>IF(ISBLANK(D148),"",D148)</f>
        <v/>
      </c>
      <c r="AW41" s="826"/>
      <c r="AX41" s="826"/>
      <c r="AY41" s="1160"/>
      <c r="AZ41" s="1154"/>
      <c r="BA41" s="1155"/>
      <c r="BB41" s="1155"/>
      <c r="BC41" s="1155"/>
      <c r="BD41" s="1155"/>
      <c r="BE41" s="1155"/>
      <c r="BF41" s="1155"/>
      <c r="BG41" s="1155"/>
      <c r="BH41" s="1156"/>
      <c r="BI41" s="63"/>
      <c r="BJ41" s="63"/>
      <c r="BK41" s="63"/>
    </row>
    <row r="42" spans="2:63" ht="20.100000000000001" customHeight="1" thickBot="1">
      <c r="B42" s="62"/>
      <c r="C42" s="1230"/>
      <c r="D42" s="921"/>
      <c r="E42" s="1134"/>
      <c r="F42" s="1134"/>
      <c r="G42" s="1134"/>
      <c r="H42" s="1134"/>
      <c r="I42" s="1199"/>
      <c r="J42" s="1140"/>
      <c r="K42" s="1140"/>
      <c r="L42" s="1140"/>
      <c r="M42" s="1140"/>
      <c r="N42" s="1141"/>
      <c r="O42" s="921"/>
      <c r="P42" s="1134"/>
      <c r="Q42" s="1134"/>
      <c r="R42" s="1134"/>
      <c r="S42" s="1134"/>
      <c r="T42" s="1143"/>
      <c r="U42" s="1144"/>
      <c r="V42" s="1144"/>
      <c r="W42" s="921"/>
      <c r="X42" s="1134"/>
      <c r="Y42" s="1134"/>
      <c r="Z42" s="1134"/>
      <c r="AA42" s="1134"/>
      <c r="AB42" s="1143"/>
      <c r="AC42" s="1144"/>
      <c r="AD42" s="1146"/>
      <c r="AE42" s="1161" t="s">
        <v>893</v>
      </c>
      <c r="AF42" s="1162"/>
      <c r="AG42" s="1162"/>
      <c r="AH42" s="1162"/>
      <c r="AI42" s="1162"/>
      <c r="AJ42" s="1162"/>
      <c r="AK42" s="1162"/>
      <c r="AL42" s="1162"/>
      <c r="AM42" s="1163"/>
      <c r="AN42" s="810">
        <v>2103</v>
      </c>
      <c r="AO42" s="830"/>
      <c r="AP42" s="830"/>
      <c r="AQ42" s="1164"/>
      <c r="AR42" s="1211"/>
      <c r="AS42" s="1212"/>
      <c r="AT42" s="1212"/>
      <c r="AU42" s="1213"/>
      <c r="AV42" s="810" t="str">
        <f>IF(ISBLANK(E148),"",E148)</f>
        <v/>
      </c>
      <c r="AW42" s="830"/>
      <c r="AX42" s="830"/>
      <c r="AY42" s="1164"/>
      <c r="AZ42" s="1157"/>
      <c r="BA42" s="1158"/>
      <c r="BB42" s="1158"/>
      <c r="BC42" s="1158"/>
      <c r="BD42" s="1158"/>
      <c r="BE42" s="1158"/>
      <c r="BF42" s="1158"/>
      <c r="BG42" s="1158"/>
      <c r="BH42" s="1159"/>
      <c r="BI42" s="63"/>
      <c r="BJ42" s="63"/>
      <c r="BK42" s="63"/>
    </row>
    <row r="43" spans="2:63" ht="20.100000000000001" customHeight="1">
      <c r="B43" s="62"/>
      <c r="C43" s="1187" t="s">
        <v>894</v>
      </c>
      <c r="D43" s="1130" t="s">
        <v>895</v>
      </c>
      <c r="E43" s="1214"/>
      <c r="F43" s="1214"/>
      <c r="G43" s="1214"/>
      <c r="H43" s="1215"/>
      <c r="I43" s="1197">
        <f>IF(ISBLANK(AV170),"",AV170)</f>
        <v>0</v>
      </c>
      <c r="J43" s="1136"/>
      <c r="K43" s="1136"/>
      <c r="L43" s="1136"/>
      <c r="M43" s="1136"/>
      <c r="N43" s="1137"/>
      <c r="O43" s="1222" t="s">
        <v>896</v>
      </c>
      <c r="P43" s="1223"/>
      <c r="Q43" s="1223"/>
      <c r="R43" s="1223"/>
      <c r="S43" s="1224"/>
      <c r="T43" s="739" t="str">
        <f>IF(ISBLANK(C179),"",C179)</f>
        <v/>
      </c>
      <c r="U43" s="845"/>
      <c r="V43" s="740"/>
      <c r="W43" s="1223" t="s">
        <v>897</v>
      </c>
      <c r="X43" s="1223"/>
      <c r="Y43" s="1223"/>
      <c r="Z43" s="1223"/>
      <c r="AA43" s="1223"/>
      <c r="AB43" s="739" t="str">
        <f>IF(ISBLANK(G179),"",G179)</f>
        <v/>
      </c>
      <c r="AC43" s="845"/>
      <c r="AD43" s="740"/>
      <c r="AE43" s="1174" t="s">
        <v>898</v>
      </c>
      <c r="AF43" s="1175"/>
      <c r="AG43" s="1175"/>
      <c r="AH43" s="1175"/>
      <c r="AI43" s="1175"/>
      <c r="AJ43" s="1175"/>
      <c r="AK43" s="1175"/>
      <c r="AL43" s="1175"/>
      <c r="AM43" s="1176"/>
      <c r="AN43" s="812">
        <v>2201</v>
      </c>
      <c r="AO43" s="1177"/>
      <c r="AP43" s="1177"/>
      <c r="AQ43" s="1178"/>
      <c r="AR43" s="812" t="str">
        <f>IF(ISBLANK(F147),"",F147)</f>
        <v>　</v>
      </c>
      <c r="AS43" s="813"/>
      <c r="AT43" s="813"/>
      <c r="AU43" s="1142"/>
      <c r="AV43" s="812" t="str">
        <f>IF(ISBLANK(F148),"",F148)</f>
        <v>　</v>
      </c>
      <c r="AW43" s="1177"/>
      <c r="AX43" s="1177"/>
      <c r="AY43" s="1178"/>
      <c r="AZ43" s="1151"/>
      <c r="BA43" s="1152"/>
      <c r="BB43" s="1152"/>
      <c r="BC43" s="1152"/>
      <c r="BD43" s="1152"/>
      <c r="BE43" s="1152"/>
      <c r="BF43" s="1152"/>
      <c r="BG43" s="1152"/>
      <c r="BH43" s="1153"/>
      <c r="BI43" s="63"/>
      <c r="BJ43" s="63"/>
      <c r="BK43" s="63"/>
    </row>
    <row r="44" spans="2:63" ht="20.100000000000001" customHeight="1">
      <c r="B44" s="62"/>
      <c r="C44" s="1188"/>
      <c r="D44" s="1216"/>
      <c r="E44" s="1217"/>
      <c r="F44" s="1217"/>
      <c r="G44" s="1217"/>
      <c r="H44" s="1218"/>
      <c r="I44" s="1198"/>
      <c r="J44" s="1138"/>
      <c r="K44" s="1138"/>
      <c r="L44" s="1138"/>
      <c r="M44" s="1138"/>
      <c r="N44" s="1139"/>
      <c r="O44" s="919"/>
      <c r="P44" s="656"/>
      <c r="Q44" s="656"/>
      <c r="R44" s="656"/>
      <c r="S44" s="1133"/>
      <c r="T44" s="982"/>
      <c r="U44" s="677"/>
      <c r="V44" s="983"/>
      <c r="W44" s="1225"/>
      <c r="X44" s="1225"/>
      <c r="Y44" s="1225"/>
      <c r="Z44" s="1225"/>
      <c r="AA44" s="1225"/>
      <c r="AB44" s="836"/>
      <c r="AC44" s="942"/>
      <c r="AD44" s="837"/>
      <c r="AE44" s="1117" t="s">
        <v>899</v>
      </c>
      <c r="AF44" s="1118"/>
      <c r="AG44" s="1118"/>
      <c r="AH44" s="1118"/>
      <c r="AI44" s="1118"/>
      <c r="AJ44" s="1118"/>
      <c r="AK44" s="1118"/>
      <c r="AL44" s="1118"/>
      <c r="AM44" s="754"/>
      <c r="AN44" s="688">
        <v>2202</v>
      </c>
      <c r="AO44" s="826"/>
      <c r="AP44" s="826"/>
      <c r="AQ44" s="1160"/>
      <c r="AR44" s="1205"/>
      <c r="AS44" s="1206"/>
      <c r="AT44" s="1206"/>
      <c r="AU44" s="1207"/>
      <c r="AV44" s="688" t="str">
        <f>IF(ISBLANK(G148),"",G148)</f>
        <v/>
      </c>
      <c r="AW44" s="826"/>
      <c r="AX44" s="826"/>
      <c r="AY44" s="1160"/>
      <c r="AZ44" s="1154"/>
      <c r="BA44" s="1155"/>
      <c r="BB44" s="1155"/>
      <c r="BC44" s="1155"/>
      <c r="BD44" s="1155"/>
      <c r="BE44" s="1155"/>
      <c r="BF44" s="1155"/>
      <c r="BG44" s="1155"/>
      <c r="BH44" s="1156"/>
      <c r="BI44" s="63"/>
      <c r="BJ44" s="63"/>
      <c r="BK44" s="63"/>
    </row>
    <row r="45" spans="2:63" ht="20.100000000000001" customHeight="1">
      <c r="B45" s="62"/>
      <c r="C45" s="1188"/>
      <c r="D45" s="1216"/>
      <c r="E45" s="1217"/>
      <c r="F45" s="1217"/>
      <c r="G45" s="1217"/>
      <c r="H45" s="1218"/>
      <c r="I45" s="1198"/>
      <c r="J45" s="1138"/>
      <c r="K45" s="1138"/>
      <c r="L45" s="1138"/>
      <c r="M45" s="1138"/>
      <c r="N45" s="1139"/>
      <c r="O45" s="1083" t="s">
        <v>732</v>
      </c>
      <c r="P45" s="1084"/>
      <c r="Q45" s="1084"/>
      <c r="R45" s="1084"/>
      <c r="S45" s="1085"/>
      <c r="T45" s="739" t="str">
        <f>IF(ISBLANK(K179),"",K179)</f>
        <v/>
      </c>
      <c r="U45" s="845"/>
      <c r="V45" s="740"/>
      <c r="AB45" s="247"/>
      <c r="AC45" s="248"/>
      <c r="AD45" s="249"/>
      <c r="AE45" s="1117" t="s">
        <v>900</v>
      </c>
      <c r="AF45" s="1118"/>
      <c r="AG45" s="1118"/>
      <c r="AH45" s="1118"/>
      <c r="AI45" s="1118"/>
      <c r="AJ45" s="1118"/>
      <c r="AK45" s="1118"/>
      <c r="AL45" s="1118"/>
      <c r="AM45" s="754"/>
      <c r="AN45" s="688">
        <v>2203</v>
      </c>
      <c r="AO45" s="826"/>
      <c r="AP45" s="826"/>
      <c r="AQ45" s="1160"/>
      <c r="AR45" s="1208"/>
      <c r="AS45" s="1209"/>
      <c r="AT45" s="1209"/>
      <c r="AU45" s="1210"/>
      <c r="AV45" s="688" t="str">
        <f>IF(ISBLANK(H148),"",H148)</f>
        <v/>
      </c>
      <c r="AW45" s="826"/>
      <c r="AX45" s="826"/>
      <c r="AY45" s="1160"/>
      <c r="AZ45" s="1154"/>
      <c r="BA45" s="1155"/>
      <c r="BB45" s="1155"/>
      <c r="BC45" s="1155"/>
      <c r="BD45" s="1155"/>
      <c r="BE45" s="1155"/>
      <c r="BF45" s="1155"/>
      <c r="BG45" s="1155"/>
      <c r="BH45" s="1156"/>
      <c r="BI45" s="63"/>
      <c r="BJ45" s="63"/>
      <c r="BK45" s="63"/>
    </row>
    <row r="46" spans="2:63" ht="20.100000000000001" customHeight="1">
      <c r="B46" s="62"/>
      <c r="C46" s="1188"/>
      <c r="D46" s="1216"/>
      <c r="E46" s="1217"/>
      <c r="F46" s="1217"/>
      <c r="G46" s="1217"/>
      <c r="H46" s="1218"/>
      <c r="I46" s="1198"/>
      <c r="J46" s="1138"/>
      <c r="K46" s="1138"/>
      <c r="L46" s="1138"/>
      <c r="M46" s="1138"/>
      <c r="N46" s="1139"/>
      <c r="O46" s="1086"/>
      <c r="P46" s="1087"/>
      <c r="Q46" s="1087"/>
      <c r="R46" s="1087"/>
      <c r="S46" s="1088"/>
      <c r="T46" s="836"/>
      <c r="U46" s="942"/>
      <c r="V46" s="837"/>
      <c r="W46" s="128"/>
      <c r="X46" s="62"/>
      <c r="Y46" s="62"/>
      <c r="Z46" s="62"/>
      <c r="AA46" s="62"/>
      <c r="AB46" s="128"/>
      <c r="AC46" s="62"/>
      <c r="AD46" s="204"/>
      <c r="AE46" s="1117" t="s">
        <v>901</v>
      </c>
      <c r="AF46" s="1118"/>
      <c r="AG46" s="1118"/>
      <c r="AH46" s="1118"/>
      <c r="AI46" s="1118"/>
      <c r="AJ46" s="1118"/>
      <c r="AK46" s="1118"/>
      <c r="AL46" s="1118"/>
      <c r="AM46" s="754"/>
      <c r="AN46" s="688">
        <v>2204</v>
      </c>
      <c r="AO46" s="826"/>
      <c r="AP46" s="826"/>
      <c r="AQ46" s="1160"/>
      <c r="AR46" s="1208"/>
      <c r="AS46" s="1209"/>
      <c r="AT46" s="1209"/>
      <c r="AU46" s="1210"/>
      <c r="AV46" s="688" t="str">
        <f>IF(ISBLANK(I148),"",I148)</f>
        <v/>
      </c>
      <c r="AW46" s="826"/>
      <c r="AX46" s="826"/>
      <c r="AY46" s="1160"/>
      <c r="AZ46" s="1154"/>
      <c r="BA46" s="1155"/>
      <c r="BB46" s="1155"/>
      <c r="BC46" s="1155"/>
      <c r="BD46" s="1155"/>
      <c r="BE46" s="1155"/>
      <c r="BF46" s="1155"/>
      <c r="BG46" s="1155"/>
      <c r="BH46" s="1156"/>
      <c r="BI46" s="63"/>
      <c r="BJ46" s="63"/>
      <c r="BK46" s="63"/>
    </row>
    <row r="47" spans="2:63" ht="20.100000000000001" customHeight="1">
      <c r="B47" s="62"/>
      <c r="C47" s="1188"/>
      <c r="D47" s="1216"/>
      <c r="E47" s="1217"/>
      <c r="F47" s="1217"/>
      <c r="G47" s="1217"/>
      <c r="H47" s="1218"/>
      <c r="I47" s="1198"/>
      <c r="J47" s="1138"/>
      <c r="K47" s="1138"/>
      <c r="L47" s="1138"/>
      <c r="M47" s="1138"/>
      <c r="N47" s="1139"/>
      <c r="O47" s="1231" t="s">
        <v>902</v>
      </c>
      <c r="P47" s="1232"/>
      <c r="Q47" s="1232"/>
      <c r="R47" s="1232"/>
      <c r="S47" s="1233"/>
      <c r="T47" s="982" t="str">
        <f>IF(ISBLANK(O179),"",O179)</f>
        <v/>
      </c>
      <c r="U47" s="677"/>
      <c r="V47" s="983"/>
      <c r="W47" s="128"/>
      <c r="X47" s="62"/>
      <c r="Y47" s="62"/>
      <c r="Z47" s="62"/>
      <c r="AA47" s="62"/>
      <c r="AB47" s="128"/>
      <c r="AC47" s="62"/>
      <c r="AD47" s="204"/>
      <c r="AE47" s="1117" t="s">
        <v>903</v>
      </c>
      <c r="AF47" s="1118"/>
      <c r="AG47" s="1118"/>
      <c r="AH47" s="1118"/>
      <c r="AI47" s="1118"/>
      <c r="AJ47" s="1118"/>
      <c r="AK47" s="1118"/>
      <c r="AL47" s="1118"/>
      <c r="AM47" s="754"/>
      <c r="AN47" s="688">
        <v>2205</v>
      </c>
      <c r="AO47" s="826"/>
      <c r="AP47" s="826"/>
      <c r="AQ47" s="1160"/>
      <c r="AR47" s="1208"/>
      <c r="AS47" s="1209"/>
      <c r="AT47" s="1209"/>
      <c r="AU47" s="1210"/>
      <c r="AV47" s="688" t="str">
        <f>IF(ISBLANK(J148),"",J148)</f>
        <v/>
      </c>
      <c r="AW47" s="826"/>
      <c r="AX47" s="826"/>
      <c r="AY47" s="1160"/>
      <c r="AZ47" s="1154"/>
      <c r="BA47" s="1155"/>
      <c r="BB47" s="1155"/>
      <c r="BC47" s="1155"/>
      <c r="BD47" s="1155"/>
      <c r="BE47" s="1155"/>
      <c r="BF47" s="1155"/>
      <c r="BG47" s="1155"/>
      <c r="BH47" s="1156"/>
      <c r="BI47" s="63"/>
      <c r="BJ47" s="63"/>
      <c r="BK47" s="63"/>
    </row>
    <row r="48" spans="2:63" ht="20.100000000000001" customHeight="1">
      <c r="B48" s="62"/>
      <c r="C48" s="1188"/>
      <c r="D48" s="1216"/>
      <c r="E48" s="1217"/>
      <c r="F48" s="1217"/>
      <c r="G48" s="1217"/>
      <c r="H48" s="1218"/>
      <c r="I48" s="1198"/>
      <c r="J48" s="1138"/>
      <c r="K48" s="1138"/>
      <c r="L48" s="1138"/>
      <c r="M48" s="1138"/>
      <c r="N48" s="1139"/>
      <c r="O48" s="1234"/>
      <c r="P48" s="1235"/>
      <c r="Q48" s="1235"/>
      <c r="R48" s="1235"/>
      <c r="S48" s="1236"/>
      <c r="T48" s="836"/>
      <c r="U48" s="942"/>
      <c r="V48" s="837"/>
      <c r="W48" s="128"/>
      <c r="X48" s="62"/>
      <c r="Y48" s="62"/>
      <c r="Z48" s="62"/>
      <c r="AA48" s="62"/>
      <c r="AB48" s="128"/>
      <c r="AC48" s="62"/>
      <c r="AD48" s="204"/>
      <c r="AE48" s="1117" t="s">
        <v>495</v>
      </c>
      <c r="AF48" s="1118"/>
      <c r="AG48" s="1118"/>
      <c r="AH48" s="1118"/>
      <c r="AI48" s="1118"/>
      <c r="AJ48" s="1118"/>
      <c r="AK48" s="1118"/>
      <c r="AL48" s="1118"/>
      <c r="AM48" s="754"/>
      <c r="AN48" s="688">
        <v>2206</v>
      </c>
      <c r="AO48" s="826"/>
      <c r="AP48" s="826"/>
      <c r="AQ48" s="1160"/>
      <c r="AR48" s="1208"/>
      <c r="AS48" s="1209"/>
      <c r="AT48" s="1209"/>
      <c r="AU48" s="1210"/>
      <c r="AV48" s="688" t="str">
        <f>IF(ISBLANK(K148),"",K148)</f>
        <v/>
      </c>
      <c r="AW48" s="826"/>
      <c r="AX48" s="826"/>
      <c r="AY48" s="1160"/>
      <c r="AZ48" s="1154"/>
      <c r="BA48" s="1155"/>
      <c r="BB48" s="1155"/>
      <c r="BC48" s="1155"/>
      <c r="BD48" s="1155"/>
      <c r="BE48" s="1155"/>
      <c r="BF48" s="1155"/>
      <c r="BG48" s="1155"/>
      <c r="BH48" s="1156"/>
      <c r="BI48" s="63"/>
      <c r="BJ48" s="63"/>
      <c r="BK48" s="63"/>
    </row>
    <row r="49" spans="2:63" ht="20.100000000000001" customHeight="1">
      <c r="B49" s="62"/>
      <c r="C49" s="1188"/>
      <c r="D49" s="1216"/>
      <c r="E49" s="1217"/>
      <c r="F49" s="1217"/>
      <c r="G49" s="1217"/>
      <c r="H49" s="1218"/>
      <c r="I49" s="1198"/>
      <c r="J49" s="1138"/>
      <c r="K49" s="1138"/>
      <c r="L49" s="1138"/>
      <c r="M49" s="1138"/>
      <c r="N49" s="1139"/>
      <c r="T49" s="247"/>
      <c r="U49" s="248"/>
      <c r="V49" s="249"/>
      <c r="Y49" s="62"/>
      <c r="Z49" s="62"/>
      <c r="AA49" s="62"/>
      <c r="AB49" s="128"/>
      <c r="AC49" s="62"/>
      <c r="AD49" s="204"/>
      <c r="AE49" s="1117" t="s">
        <v>904</v>
      </c>
      <c r="AF49" s="1118"/>
      <c r="AG49" s="1118"/>
      <c r="AH49" s="1118"/>
      <c r="AI49" s="1118"/>
      <c r="AJ49" s="1118"/>
      <c r="AK49" s="1118"/>
      <c r="AL49" s="1118"/>
      <c r="AM49" s="754"/>
      <c r="AN49" s="688">
        <v>2207</v>
      </c>
      <c r="AO49" s="826"/>
      <c r="AP49" s="826"/>
      <c r="AQ49" s="1160"/>
      <c r="AR49" s="1208"/>
      <c r="AS49" s="1209"/>
      <c r="AT49" s="1209"/>
      <c r="AU49" s="1210"/>
      <c r="AV49" s="688" t="str">
        <f>IF(ISBLANK(L148),"",L148)</f>
        <v/>
      </c>
      <c r="AW49" s="826"/>
      <c r="AX49" s="826"/>
      <c r="AY49" s="1160"/>
      <c r="AZ49" s="1154"/>
      <c r="BA49" s="1155"/>
      <c r="BB49" s="1155"/>
      <c r="BC49" s="1155"/>
      <c r="BD49" s="1155"/>
      <c r="BE49" s="1155"/>
      <c r="BF49" s="1155"/>
      <c r="BG49" s="1155"/>
      <c r="BH49" s="1156"/>
      <c r="BI49" s="63"/>
      <c r="BJ49" s="63"/>
      <c r="BK49" s="63"/>
    </row>
    <row r="50" spans="2:63" ht="20.100000000000001" customHeight="1">
      <c r="B50" s="62"/>
      <c r="C50" s="1188"/>
      <c r="D50" s="1216"/>
      <c r="E50" s="1217"/>
      <c r="F50" s="1217"/>
      <c r="G50" s="1217"/>
      <c r="H50" s="1218"/>
      <c r="I50" s="1198"/>
      <c r="J50" s="1138"/>
      <c r="K50" s="1138"/>
      <c r="L50" s="1138"/>
      <c r="M50" s="1138"/>
      <c r="N50" s="1139"/>
      <c r="T50" s="250"/>
      <c r="V50" s="251"/>
      <c r="Y50" s="62"/>
      <c r="Z50" s="62"/>
      <c r="AA50" s="62"/>
      <c r="AB50" s="128"/>
      <c r="AC50" s="62"/>
      <c r="AD50" s="204"/>
      <c r="AE50" s="1117" t="s">
        <v>905</v>
      </c>
      <c r="AF50" s="1118"/>
      <c r="AG50" s="1118"/>
      <c r="AH50" s="1118"/>
      <c r="AI50" s="1118"/>
      <c r="AJ50" s="1118"/>
      <c r="AK50" s="1118"/>
      <c r="AL50" s="1118"/>
      <c r="AM50" s="754"/>
      <c r="AN50" s="688">
        <v>2208</v>
      </c>
      <c r="AO50" s="826"/>
      <c r="AP50" s="826"/>
      <c r="AQ50" s="1160"/>
      <c r="AR50" s="1208"/>
      <c r="AS50" s="1209"/>
      <c r="AT50" s="1209"/>
      <c r="AU50" s="1210"/>
      <c r="AV50" s="688" t="str">
        <f>IF(ISBLANK(M148),"",M148)</f>
        <v/>
      </c>
      <c r="AW50" s="826"/>
      <c r="AX50" s="826"/>
      <c r="AY50" s="1160"/>
      <c r="AZ50" s="1154"/>
      <c r="BA50" s="1155"/>
      <c r="BB50" s="1155"/>
      <c r="BC50" s="1155"/>
      <c r="BD50" s="1155"/>
      <c r="BE50" s="1155"/>
      <c r="BF50" s="1155"/>
      <c r="BG50" s="1155"/>
      <c r="BH50" s="1156"/>
      <c r="BI50" s="63"/>
      <c r="BJ50" s="63"/>
      <c r="BK50" s="63"/>
    </row>
    <row r="51" spans="2:63" ht="20.100000000000001" customHeight="1">
      <c r="B51" s="62"/>
      <c r="C51" s="1188"/>
      <c r="D51" s="1216"/>
      <c r="E51" s="1217"/>
      <c r="F51" s="1217"/>
      <c r="G51" s="1217"/>
      <c r="H51" s="1218"/>
      <c r="I51" s="1198"/>
      <c r="J51" s="1138"/>
      <c r="K51" s="1138"/>
      <c r="L51" s="1138"/>
      <c r="M51" s="1138"/>
      <c r="N51" s="1139"/>
      <c r="O51" s="128"/>
      <c r="P51" s="62"/>
      <c r="Q51" s="62"/>
      <c r="R51" s="62"/>
      <c r="S51" s="62"/>
      <c r="T51" s="128"/>
      <c r="U51" s="62"/>
      <c r="V51" s="204"/>
      <c r="W51" s="62"/>
      <c r="X51" s="62"/>
      <c r="Y51" s="62"/>
      <c r="Z51" s="62"/>
      <c r="AA51" s="62"/>
      <c r="AB51" s="128"/>
      <c r="AC51" s="62"/>
      <c r="AD51" s="204"/>
      <c r="AE51" s="1117" t="s">
        <v>906</v>
      </c>
      <c r="AF51" s="1118"/>
      <c r="AG51" s="1118"/>
      <c r="AH51" s="1118"/>
      <c r="AI51" s="1118"/>
      <c r="AJ51" s="1118"/>
      <c r="AK51" s="1118"/>
      <c r="AL51" s="1118"/>
      <c r="AM51" s="754"/>
      <c r="AN51" s="688">
        <v>2209</v>
      </c>
      <c r="AO51" s="826"/>
      <c r="AP51" s="826"/>
      <c r="AQ51" s="1160"/>
      <c r="AR51" s="1208"/>
      <c r="AS51" s="1209"/>
      <c r="AT51" s="1209"/>
      <c r="AU51" s="1210"/>
      <c r="AV51" s="688" t="str">
        <f>IF(ISBLANK(N148),"",N148)</f>
        <v/>
      </c>
      <c r="AW51" s="826"/>
      <c r="AX51" s="826"/>
      <c r="AY51" s="1160"/>
      <c r="AZ51" s="1154"/>
      <c r="BA51" s="1155"/>
      <c r="BB51" s="1155"/>
      <c r="BC51" s="1155"/>
      <c r="BD51" s="1155"/>
      <c r="BE51" s="1155"/>
      <c r="BF51" s="1155"/>
      <c r="BG51" s="1155"/>
      <c r="BH51" s="1156"/>
      <c r="BI51" s="63"/>
      <c r="BJ51" s="63"/>
      <c r="BK51" s="63"/>
    </row>
    <row r="52" spans="2:63" ht="20.100000000000001" customHeight="1">
      <c r="B52" s="62"/>
      <c r="C52" s="1188"/>
      <c r="D52" s="1216"/>
      <c r="E52" s="1217"/>
      <c r="F52" s="1217"/>
      <c r="G52" s="1217"/>
      <c r="H52" s="1218"/>
      <c r="I52" s="1198"/>
      <c r="J52" s="1138"/>
      <c r="K52" s="1138"/>
      <c r="L52" s="1138"/>
      <c r="M52" s="1138"/>
      <c r="N52" s="1139"/>
      <c r="O52" s="128"/>
      <c r="P52" s="62"/>
      <c r="Q52" s="62"/>
      <c r="R52" s="62"/>
      <c r="S52" s="62"/>
      <c r="T52" s="128"/>
      <c r="U52" s="62"/>
      <c r="V52" s="204"/>
      <c r="W52" s="62"/>
      <c r="X52" s="62"/>
      <c r="Y52" s="62"/>
      <c r="Z52" s="62"/>
      <c r="AA52" s="62"/>
      <c r="AB52" s="128"/>
      <c r="AC52" s="62"/>
      <c r="AD52" s="204"/>
      <c r="AE52" s="1117" t="s">
        <v>907</v>
      </c>
      <c r="AF52" s="1118"/>
      <c r="AG52" s="1118"/>
      <c r="AH52" s="1118"/>
      <c r="AI52" s="1118"/>
      <c r="AJ52" s="1118"/>
      <c r="AK52" s="1118"/>
      <c r="AL52" s="1118"/>
      <c r="AM52" s="754"/>
      <c r="AN52" s="688">
        <v>2210</v>
      </c>
      <c r="AO52" s="826"/>
      <c r="AP52" s="826"/>
      <c r="AQ52" s="1160"/>
      <c r="AR52" s="1208"/>
      <c r="AS52" s="1209"/>
      <c r="AT52" s="1209"/>
      <c r="AU52" s="1210"/>
      <c r="AV52" s="688" t="str">
        <f>IF(ISBLANK(R148),"",R148)</f>
        <v/>
      </c>
      <c r="AW52" s="826"/>
      <c r="AX52" s="826"/>
      <c r="AY52" s="1160"/>
      <c r="AZ52" s="1154"/>
      <c r="BA52" s="1155"/>
      <c r="BB52" s="1155"/>
      <c r="BC52" s="1155"/>
      <c r="BD52" s="1155"/>
      <c r="BE52" s="1155"/>
      <c r="BF52" s="1155"/>
      <c r="BG52" s="1155"/>
      <c r="BH52" s="1156"/>
      <c r="BI52" s="63"/>
      <c r="BJ52" s="63"/>
      <c r="BK52" s="63"/>
    </row>
    <row r="53" spans="2:63" ht="20.100000000000001" customHeight="1">
      <c r="B53" s="62"/>
      <c r="C53" s="1188"/>
      <c r="D53" s="1216"/>
      <c r="E53" s="1217"/>
      <c r="F53" s="1217"/>
      <c r="G53" s="1217"/>
      <c r="H53" s="1218"/>
      <c r="I53" s="1198"/>
      <c r="J53" s="1138"/>
      <c r="K53" s="1138"/>
      <c r="L53" s="1138"/>
      <c r="M53" s="1138"/>
      <c r="N53" s="1139"/>
      <c r="O53" s="128"/>
      <c r="P53" s="62"/>
      <c r="Q53" s="62"/>
      <c r="R53" s="62"/>
      <c r="S53" s="62"/>
      <c r="T53" s="128"/>
      <c r="U53" s="62"/>
      <c r="V53" s="204"/>
      <c r="W53" s="62"/>
      <c r="X53" s="62"/>
      <c r="Y53" s="62"/>
      <c r="Z53" s="62"/>
      <c r="AA53" s="62"/>
      <c r="AB53" s="128"/>
      <c r="AC53" s="62"/>
      <c r="AD53" s="204"/>
      <c r="AE53" s="1117" t="s">
        <v>908</v>
      </c>
      <c r="AF53" s="1118"/>
      <c r="AG53" s="1118"/>
      <c r="AH53" s="1118"/>
      <c r="AI53" s="1118"/>
      <c r="AJ53" s="1118"/>
      <c r="AK53" s="1118"/>
      <c r="AL53" s="1118"/>
      <c r="AM53" s="754"/>
      <c r="AN53" s="688">
        <v>2211</v>
      </c>
      <c r="AO53" s="826"/>
      <c r="AP53" s="826"/>
      <c r="AQ53" s="1160"/>
      <c r="AR53" s="1208"/>
      <c r="AS53" s="1209"/>
      <c r="AT53" s="1209"/>
      <c r="AU53" s="1210"/>
      <c r="AV53" s="688" t="str">
        <f>IF(ISBLANK(O148),"",O148)</f>
        <v/>
      </c>
      <c r="AW53" s="826"/>
      <c r="AX53" s="826"/>
      <c r="AY53" s="1160"/>
      <c r="AZ53" s="1154"/>
      <c r="BA53" s="1155"/>
      <c r="BB53" s="1155"/>
      <c r="BC53" s="1155"/>
      <c r="BD53" s="1155"/>
      <c r="BE53" s="1155"/>
      <c r="BF53" s="1155"/>
      <c r="BG53" s="1155"/>
      <c r="BH53" s="1156"/>
      <c r="BI53" s="63"/>
      <c r="BJ53" s="63"/>
      <c r="BK53" s="63"/>
    </row>
    <row r="54" spans="2:63" ht="20.100000000000001" customHeight="1">
      <c r="B54" s="62"/>
      <c r="C54" s="1188"/>
      <c r="D54" s="1216"/>
      <c r="E54" s="1217"/>
      <c r="F54" s="1217"/>
      <c r="G54" s="1217"/>
      <c r="H54" s="1218"/>
      <c r="I54" s="1198"/>
      <c r="J54" s="1138"/>
      <c r="K54" s="1138"/>
      <c r="L54" s="1138"/>
      <c r="M54" s="1138"/>
      <c r="N54" s="1139"/>
      <c r="O54" s="128"/>
      <c r="P54" s="62"/>
      <c r="Q54" s="62"/>
      <c r="R54" s="62"/>
      <c r="S54" s="62"/>
      <c r="T54" s="128"/>
      <c r="U54" s="62"/>
      <c r="V54" s="204"/>
      <c r="W54" s="62"/>
      <c r="X54" s="62"/>
      <c r="Y54" s="62"/>
      <c r="Z54" s="62"/>
      <c r="AA54" s="62"/>
      <c r="AB54" s="128"/>
      <c r="AC54" s="62"/>
      <c r="AD54" s="204"/>
      <c r="AE54" s="1117" t="s">
        <v>909</v>
      </c>
      <c r="AF54" s="1118"/>
      <c r="AG54" s="1118"/>
      <c r="AH54" s="1118"/>
      <c r="AI54" s="1118"/>
      <c r="AJ54" s="1118"/>
      <c r="AK54" s="1118"/>
      <c r="AL54" s="1118"/>
      <c r="AM54" s="754"/>
      <c r="AN54" s="688">
        <v>2212</v>
      </c>
      <c r="AO54" s="826"/>
      <c r="AP54" s="826"/>
      <c r="AQ54" s="1160"/>
      <c r="AR54" s="1208"/>
      <c r="AS54" s="1209"/>
      <c r="AT54" s="1209"/>
      <c r="AU54" s="1210"/>
      <c r="AV54" s="688" t="str">
        <f>IF(ISBLANK(P148),"",P148)</f>
        <v/>
      </c>
      <c r="AW54" s="826"/>
      <c r="AX54" s="826"/>
      <c r="AY54" s="1160"/>
      <c r="AZ54" s="1154"/>
      <c r="BA54" s="1155"/>
      <c r="BB54" s="1155"/>
      <c r="BC54" s="1155"/>
      <c r="BD54" s="1155"/>
      <c r="BE54" s="1155"/>
      <c r="BF54" s="1155"/>
      <c r="BG54" s="1155"/>
      <c r="BH54" s="1156"/>
      <c r="BI54" s="63"/>
      <c r="BJ54" s="63"/>
      <c r="BK54" s="63"/>
    </row>
    <row r="55" spans="2:63" ht="20.100000000000001" customHeight="1">
      <c r="B55" s="62"/>
      <c r="C55" s="1188"/>
      <c r="D55" s="1216"/>
      <c r="E55" s="1217"/>
      <c r="F55" s="1217"/>
      <c r="G55" s="1217"/>
      <c r="H55" s="1218"/>
      <c r="I55" s="1198"/>
      <c r="J55" s="1138"/>
      <c r="K55" s="1138"/>
      <c r="L55" s="1138"/>
      <c r="M55" s="1138"/>
      <c r="N55" s="1139"/>
      <c r="O55" s="128"/>
      <c r="P55" s="62"/>
      <c r="Q55" s="62"/>
      <c r="R55" s="62"/>
      <c r="S55" s="62"/>
      <c r="T55" s="128"/>
      <c r="U55" s="62"/>
      <c r="V55" s="204"/>
      <c r="W55" s="62"/>
      <c r="X55" s="62"/>
      <c r="Y55" s="62"/>
      <c r="Z55" s="62"/>
      <c r="AA55" s="62"/>
      <c r="AB55" s="128"/>
      <c r="AC55" s="62"/>
      <c r="AD55" s="204"/>
      <c r="AE55" s="1117" t="s">
        <v>910</v>
      </c>
      <c r="AF55" s="1118"/>
      <c r="AG55" s="1118"/>
      <c r="AH55" s="1118"/>
      <c r="AI55" s="1118"/>
      <c r="AJ55" s="1118"/>
      <c r="AK55" s="1118"/>
      <c r="AL55" s="1118"/>
      <c r="AM55" s="754"/>
      <c r="AN55" s="688">
        <v>2213</v>
      </c>
      <c r="AO55" s="826"/>
      <c r="AP55" s="826"/>
      <c r="AQ55" s="1160"/>
      <c r="AR55" s="1208"/>
      <c r="AS55" s="1209"/>
      <c r="AT55" s="1209"/>
      <c r="AU55" s="1210"/>
      <c r="AV55" s="688" t="str">
        <f>IF(ISBLANK(Q148),"",Q148)</f>
        <v/>
      </c>
      <c r="AW55" s="826"/>
      <c r="AX55" s="826"/>
      <c r="AY55" s="1160"/>
      <c r="AZ55" s="1154"/>
      <c r="BA55" s="1155"/>
      <c r="BB55" s="1155"/>
      <c r="BC55" s="1155"/>
      <c r="BD55" s="1155"/>
      <c r="BE55" s="1155"/>
      <c r="BF55" s="1155"/>
      <c r="BG55" s="1155"/>
      <c r="BH55" s="1156"/>
      <c r="BI55" s="63"/>
      <c r="BJ55" s="63"/>
      <c r="BK55" s="63"/>
    </row>
    <row r="56" spans="2:63" ht="20.100000000000001" customHeight="1">
      <c r="B56" s="62"/>
      <c r="C56" s="1188"/>
      <c r="D56" s="1216"/>
      <c r="E56" s="1217"/>
      <c r="F56" s="1217"/>
      <c r="G56" s="1217"/>
      <c r="H56" s="1218"/>
      <c r="I56" s="1198"/>
      <c r="J56" s="1138"/>
      <c r="K56" s="1138"/>
      <c r="L56" s="1138"/>
      <c r="M56" s="1138"/>
      <c r="N56" s="1139"/>
      <c r="O56" s="128"/>
      <c r="P56" s="62"/>
      <c r="Q56" s="62"/>
      <c r="R56" s="62"/>
      <c r="S56" s="62"/>
      <c r="T56" s="128"/>
      <c r="U56" s="62"/>
      <c r="V56" s="204"/>
      <c r="W56" s="62"/>
      <c r="X56" s="62"/>
      <c r="Y56" s="62"/>
      <c r="Z56" s="62"/>
      <c r="AA56" s="62"/>
      <c r="AB56" s="128"/>
      <c r="AC56" s="62"/>
      <c r="AD56" s="204"/>
      <c r="AE56" s="1117" t="s">
        <v>911</v>
      </c>
      <c r="AF56" s="1118"/>
      <c r="AG56" s="1118"/>
      <c r="AH56" s="1118"/>
      <c r="AI56" s="1118"/>
      <c r="AJ56" s="1118"/>
      <c r="AK56" s="1118"/>
      <c r="AL56" s="1118"/>
      <c r="AM56" s="754"/>
      <c r="AN56" s="688">
        <v>2214</v>
      </c>
      <c r="AO56" s="826"/>
      <c r="AP56" s="826"/>
      <c r="AQ56" s="1160"/>
      <c r="AR56" s="1208"/>
      <c r="AS56" s="1209"/>
      <c r="AT56" s="1209"/>
      <c r="AU56" s="1210"/>
      <c r="AV56" s="688" t="str">
        <f>IF(ISBLANK(S148),"",S148)</f>
        <v/>
      </c>
      <c r="AW56" s="826"/>
      <c r="AX56" s="826"/>
      <c r="AY56" s="1160"/>
      <c r="AZ56" s="1154"/>
      <c r="BA56" s="1155"/>
      <c r="BB56" s="1155"/>
      <c r="BC56" s="1155"/>
      <c r="BD56" s="1155"/>
      <c r="BE56" s="1155"/>
      <c r="BF56" s="1155"/>
      <c r="BG56" s="1155"/>
      <c r="BH56" s="1156"/>
      <c r="BI56" s="63"/>
      <c r="BJ56" s="63"/>
      <c r="BK56" s="63"/>
    </row>
    <row r="57" spans="2:63" ht="20.100000000000001" customHeight="1" thickBot="1">
      <c r="B57" s="62"/>
      <c r="C57" s="1188"/>
      <c r="D57" s="1219"/>
      <c r="E57" s="1220"/>
      <c r="F57" s="1220"/>
      <c r="G57" s="1220"/>
      <c r="H57" s="1221"/>
      <c r="I57" s="1199"/>
      <c r="J57" s="1140"/>
      <c r="K57" s="1140"/>
      <c r="L57" s="1140"/>
      <c r="M57" s="1140"/>
      <c r="N57" s="1141"/>
      <c r="O57" s="252"/>
      <c r="P57" s="96"/>
      <c r="Q57" s="96"/>
      <c r="R57" s="96"/>
      <c r="S57" s="96"/>
      <c r="T57" s="252"/>
      <c r="U57" s="96"/>
      <c r="V57" s="253"/>
      <c r="W57" s="96"/>
      <c r="X57" s="96"/>
      <c r="Y57" s="96"/>
      <c r="Z57" s="96"/>
      <c r="AA57" s="96"/>
      <c r="AB57" s="252"/>
      <c r="AC57" s="96"/>
      <c r="AD57" s="253"/>
      <c r="AE57" s="1161" t="s">
        <v>912</v>
      </c>
      <c r="AF57" s="1162"/>
      <c r="AG57" s="1162"/>
      <c r="AH57" s="1162"/>
      <c r="AI57" s="1162"/>
      <c r="AJ57" s="1162"/>
      <c r="AK57" s="1162"/>
      <c r="AL57" s="1162"/>
      <c r="AM57" s="1163"/>
      <c r="AN57" s="739">
        <v>2215</v>
      </c>
      <c r="AO57" s="1203"/>
      <c r="AP57" s="1203"/>
      <c r="AQ57" s="1204"/>
      <c r="AR57" s="1211"/>
      <c r="AS57" s="1212"/>
      <c r="AT57" s="1212"/>
      <c r="AU57" s="1213"/>
      <c r="AV57" s="739" t="str">
        <f>IF(ISBLANK(T148),"",T148)</f>
        <v/>
      </c>
      <c r="AW57" s="1203"/>
      <c r="AX57" s="1203"/>
      <c r="AY57" s="1204"/>
      <c r="AZ57" s="1154"/>
      <c r="BA57" s="1155"/>
      <c r="BB57" s="1155"/>
      <c r="BC57" s="1155"/>
      <c r="BD57" s="1155"/>
      <c r="BE57" s="1155"/>
      <c r="BF57" s="1155"/>
      <c r="BG57" s="1155"/>
      <c r="BH57" s="1156"/>
      <c r="BI57" s="63"/>
      <c r="BJ57" s="63"/>
      <c r="BK57" s="63"/>
    </row>
    <row r="58" spans="2:63" ht="36" customHeight="1" thickBot="1">
      <c r="B58" s="62"/>
      <c r="C58" s="254" t="s">
        <v>913</v>
      </c>
      <c r="D58" s="1200" t="s">
        <v>914</v>
      </c>
      <c r="E58" s="1201"/>
      <c r="F58" s="1201"/>
      <c r="G58" s="1201"/>
      <c r="H58" s="1202"/>
      <c r="I58" s="1077">
        <f>IF(ISBLANK(AV172),"",AV172)</f>
        <v>0</v>
      </c>
      <c r="J58" s="1078"/>
      <c r="K58" s="1078"/>
      <c r="L58" s="1078"/>
      <c r="M58" s="1078"/>
      <c r="N58" s="1079"/>
      <c r="O58" s="1200" t="s">
        <v>915</v>
      </c>
      <c r="P58" s="1201"/>
      <c r="Q58" s="1201"/>
      <c r="R58" s="1201"/>
      <c r="S58" s="1202"/>
      <c r="T58" s="1080" t="str">
        <f>IF(ISBLANK(AQ183),"",AQ183)</f>
        <v/>
      </c>
      <c r="U58" s="899"/>
      <c r="V58" s="1081"/>
      <c r="W58" s="896" t="s">
        <v>916</v>
      </c>
      <c r="X58" s="897"/>
      <c r="Y58" s="897"/>
      <c r="Z58" s="897"/>
      <c r="AA58" s="933"/>
      <c r="AB58" s="1080" t="str">
        <f>IF(ISBLANK(W186),"",W186)</f>
        <v/>
      </c>
      <c r="AC58" s="899"/>
      <c r="AD58" s="1081"/>
      <c r="AE58" s="896" t="s">
        <v>523</v>
      </c>
      <c r="AF58" s="897"/>
      <c r="AG58" s="897"/>
      <c r="AH58" s="897"/>
      <c r="AI58" s="897"/>
      <c r="AJ58" s="897"/>
      <c r="AK58" s="897"/>
      <c r="AL58" s="897"/>
      <c r="AM58" s="933"/>
      <c r="AN58" s="1080">
        <v>2301</v>
      </c>
      <c r="AO58" s="1182"/>
      <c r="AP58" s="1182"/>
      <c r="AQ58" s="1183"/>
      <c r="AR58" s="1080" t="str">
        <f>IF(ISBLANK(AY147),"",AY147)</f>
        <v/>
      </c>
      <c r="AS58" s="1182"/>
      <c r="AT58" s="1182"/>
      <c r="AU58" s="1183"/>
      <c r="AV58" s="1080" t="str">
        <f>IF(ISBLANK(AY148),"",AY148)</f>
        <v/>
      </c>
      <c r="AW58" s="1182"/>
      <c r="AX58" s="1182"/>
      <c r="AY58" s="1183"/>
      <c r="AZ58" s="1184"/>
      <c r="BA58" s="1185"/>
      <c r="BB58" s="1185"/>
      <c r="BC58" s="1185"/>
      <c r="BD58" s="1185"/>
      <c r="BE58" s="1185"/>
      <c r="BF58" s="1185"/>
      <c r="BG58" s="1185"/>
      <c r="BH58" s="1186"/>
      <c r="BI58" s="63"/>
      <c r="BJ58" s="63"/>
      <c r="BK58" s="63"/>
    </row>
    <row r="59" spans="2:63" ht="20.100000000000001" customHeight="1">
      <c r="B59" s="62"/>
      <c r="C59" s="1187" t="s">
        <v>917</v>
      </c>
      <c r="D59" s="1130" t="s">
        <v>918</v>
      </c>
      <c r="E59" s="1190"/>
      <c r="F59" s="1190"/>
      <c r="G59" s="1190"/>
      <c r="H59" s="1191"/>
      <c r="I59" s="1197">
        <f>IF(ISBLANK(AV173),"",AV173)</f>
        <v>0</v>
      </c>
      <c r="J59" s="1136"/>
      <c r="K59" s="1136"/>
      <c r="L59" s="1136"/>
      <c r="M59" s="1136"/>
      <c r="N59" s="1137"/>
      <c r="O59" s="1174" t="s">
        <v>919</v>
      </c>
      <c r="P59" s="1175"/>
      <c r="Q59" s="1175"/>
      <c r="R59" s="1175"/>
      <c r="S59" s="1176"/>
      <c r="T59" s="812" t="str">
        <f>IF(ISBLANK(AM179),"",AM179)</f>
        <v/>
      </c>
      <c r="U59" s="813"/>
      <c r="V59" s="1142"/>
      <c r="W59" s="245"/>
      <c r="X59" s="245"/>
      <c r="Y59" s="245"/>
      <c r="Z59" s="245"/>
      <c r="AA59" s="255"/>
      <c r="AB59" s="256"/>
      <c r="AC59" s="255"/>
      <c r="AD59" s="257"/>
      <c r="AE59" s="1174" t="s">
        <v>920</v>
      </c>
      <c r="AF59" s="1175"/>
      <c r="AG59" s="1175"/>
      <c r="AH59" s="1175"/>
      <c r="AI59" s="1175"/>
      <c r="AJ59" s="1175"/>
      <c r="AK59" s="1175"/>
      <c r="AL59" s="1175"/>
      <c r="AM59" s="1176"/>
      <c r="AN59" s="812">
        <v>2401</v>
      </c>
      <c r="AO59" s="1177"/>
      <c r="AP59" s="1177"/>
      <c r="AQ59" s="1178"/>
      <c r="AR59" s="812" t="str">
        <f>IF(ISBLANK(AZ147),"",AZ147)</f>
        <v/>
      </c>
      <c r="AS59" s="1177"/>
      <c r="AT59" s="1177"/>
      <c r="AU59" s="1178"/>
      <c r="AV59" s="812" t="str">
        <f>IF(ISBLANK(AZ148),"",AZ148)</f>
        <v/>
      </c>
      <c r="AW59" s="1177"/>
      <c r="AX59" s="1177"/>
      <c r="AY59" s="1178"/>
      <c r="AZ59" s="1151"/>
      <c r="BA59" s="1152"/>
      <c r="BB59" s="1152"/>
      <c r="BC59" s="1152"/>
      <c r="BD59" s="1152"/>
      <c r="BE59" s="1152"/>
      <c r="BF59" s="1152"/>
      <c r="BG59" s="1152"/>
      <c r="BH59" s="1153"/>
      <c r="BI59" s="63"/>
      <c r="BJ59" s="63"/>
      <c r="BK59" s="63"/>
    </row>
    <row r="60" spans="2:63" ht="20.100000000000001" customHeight="1">
      <c r="B60" s="62"/>
      <c r="C60" s="1188"/>
      <c r="D60" s="1192"/>
      <c r="E60" s="658"/>
      <c r="F60" s="658"/>
      <c r="G60" s="658"/>
      <c r="H60" s="1193"/>
      <c r="I60" s="1198"/>
      <c r="J60" s="1138"/>
      <c r="K60" s="1138"/>
      <c r="L60" s="1138"/>
      <c r="M60" s="1138"/>
      <c r="N60" s="1139"/>
      <c r="O60" s="1179" t="s">
        <v>921</v>
      </c>
      <c r="P60" s="1180"/>
      <c r="Q60" s="1180"/>
      <c r="R60" s="1180"/>
      <c r="S60" s="1181"/>
      <c r="T60" s="688" t="str">
        <f>IF(ISBLANK(AQ179),"",AQ179)</f>
        <v/>
      </c>
      <c r="U60" s="689"/>
      <c r="V60" s="699"/>
      <c r="W60" s="62"/>
      <c r="X60" s="62"/>
      <c r="Y60" s="62"/>
      <c r="Z60" s="62"/>
      <c r="AB60" s="250"/>
      <c r="AD60" s="251"/>
      <c r="AE60" s="1117" t="s">
        <v>922</v>
      </c>
      <c r="AF60" s="1118"/>
      <c r="AG60" s="1118"/>
      <c r="AH60" s="1118"/>
      <c r="AI60" s="1118"/>
      <c r="AJ60" s="1118"/>
      <c r="AK60" s="1118"/>
      <c r="AL60" s="1118"/>
      <c r="AM60" s="754"/>
      <c r="AN60" s="688">
        <v>2402</v>
      </c>
      <c r="AO60" s="826"/>
      <c r="AP60" s="826"/>
      <c r="AQ60" s="1160"/>
      <c r="AR60" s="688" t="str">
        <f>IF(ISBLANK(BA147),"",BA147)</f>
        <v/>
      </c>
      <c r="AS60" s="826"/>
      <c r="AT60" s="826"/>
      <c r="AU60" s="1160"/>
      <c r="AV60" s="688" t="str">
        <f>IF(ISBLANK(BA148),"",BA148)</f>
        <v/>
      </c>
      <c r="AW60" s="826"/>
      <c r="AX60" s="826"/>
      <c r="AY60" s="1160"/>
      <c r="AZ60" s="1154"/>
      <c r="BA60" s="1155"/>
      <c r="BB60" s="1155"/>
      <c r="BC60" s="1155"/>
      <c r="BD60" s="1155"/>
      <c r="BE60" s="1155"/>
      <c r="BF60" s="1155"/>
      <c r="BG60" s="1155"/>
      <c r="BH60" s="1156"/>
      <c r="BI60" s="63"/>
      <c r="BJ60" s="63"/>
      <c r="BK60" s="63"/>
    </row>
    <row r="61" spans="2:63" ht="20.100000000000001" customHeight="1">
      <c r="B61" s="62"/>
      <c r="C61" s="1188"/>
      <c r="D61" s="1192"/>
      <c r="E61" s="658"/>
      <c r="F61" s="658"/>
      <c r="G61" s="658"/>
      <c r="H61" s="1193"/>
      <c r="I61" s="1198"/>
      <c r="J61" s="1138"/>
      <c r="K61" s="1138"/>
      <c r="L61" s="1138"/>
      <c r="M61" s="1138"/>
      <c r="N61" s="1139"/>
      <c r="O61" s="1179" t="s">
        <v>277</v>
      </c>
      <c r="P61" s="1180"/>
      <c r="Q61" s="1180"/>
      <c r="R61" s="1180"/>
      <c r="S61" s="1181"/>
      <c r="T61" s="688" t="str">
        <f>IF(ISBLANK(AU179),"",AU179)</f>
        <v/>
      </c>
      <c r="U61" s="689"/>
      <c r="V61" s="699"/>
      <c r="W61" s="62"/>
      <c r="X61" s="62"/>
      <c r="Y61" s="62"/>
      <c r="Z61" s="62"/>
      <c r="AB61" s="250"/>
      <c r="AD61" s="251"/>
      <c r="AE61" s="1117" t="s">
        <v>923</v>
      </c>
      <c r="AF61" s="1118"/>
      <c r="AG61" s="1118"/>
      <c r="AH61" s="1118"/>
      <c r="AI61" s="1118"/>
      <c r="AJ61" s="1118"/>
      <c r="AK61" s="1118"/>
      <c r="AL61" s="1118"/>
      <c r="AM61" s="754"/>
      <c r="AN61" s="688">
        <v>2403</v>
      </c>
      <c r="AO61" s="826"/>
      <c r="AP61" s="826"/>
      <c r="AQ61" s="1160"/>
      <c r="AR61" s="688" t="str">
        <f>IF(ISBLANK(BB147),"",BB147)</f>
        <v/>
      </c>
      <c r="AS61" s="826"/>
      <c r="AT61" s="826"/>
      <c r="AU61" s="1160"/>
      <c r="AV61" s="688" t="str">
        <f>IF(ISBLANK(BB148),"",BB148)</f>
        <v/>
      </c>
      <c r="AW61" s="826"/>
      <c r="AX61" s="826"/>
      <c r="AY61" s="1160"/>
      <c r="AZ61" s="1154"/>
      <c r="BA61" s="1155"/>
      <c r="BB61" s="1155"/>
      <c r="BC61" s="1155"/>
      <c r="BD61" s="1155"/>
      <c r="BE61" s="1155"/>
      <c r="BF61" s="1155"/>
      <c r="BG61" s="1155"/>
      <c r="BH61" s="1156"/>
      <c r="BI61" s="63"/>
      <c r="BJ61" s="63"/>
      <c r="BK61" s="63"/>
    </row>
    <row r="62" spans="2:63" ht="20.100000000000001" customHeight="1">
      <c r="B62" s="62"/>
      <c r="C62" s="1188"/>
      <c r="D62" s="1192"/>
      <c r="E62" s="658"/>
      <c r="F62" s="658"/>
      <c r="G62" s="658"/>
      <c r="H62" s="1193"/>
      <c r="I62" s="1198"/>
      <c r="J62" s="1138"/>
      <c r="K62" s="1138"/>
      <c r="L62" s="1138"/>
      <c r="M62" s="1138"/>
      <c r="N62" s="1139"/>
      <c r="O62" s="1117" t="s">
        <v>280</v>
      </c>
      <c r="P62" s="1118"/>
      <c r="Q62" s="1118"/>
      <c r="R62" s="1118"/>
      <c r="S62" s="754"/>
      <c r="T62" s="688" t="str">
        <f>IF(ISBLANK(AY179),"",AY179)</f>
        <v/>
      </c>
      <c r="U62" s="689"/>
      <c r="V62" s="699"/>
      <c r="W62" s="62"/>
      <c r="X62" s="62"/>
      <c r="Y62" s="62"/>
      <c r="Z62" s="62"/>
      <c r="AB62" s="250"/>
      <c r="AD62" s="251"/>
      <c r="AE62" s="1117" t="s">
        <v>924</v>
      </c>
      <c r="AF62" s="1118"/>
      <c r="AG62" s="1118"/>
      <c r="AH62" s="1118"/>
      <c r="AI62" s="1118"/>
      <c r="AJ62" s="1118"/>
      <c r="AK62" s="1118"/>
      <c r="AL62" s="1118"/>
      <c r="AM62" s="754"/>
      <c r="AN62" s="688">
        <v>2404</v>
      </c>
      <c r="AO62" s="826"/>
      <c r="AP62" s="826"/>
      <c r="AQ62" s="1160"/>
      <c r="AR62" s="688" t="str">
        <f>IF(ISBLANK(BC147),"",BC147)</f>
        <v/>
      </c>
      <c r="AS62" s="826"/>
      <c r="AT62" s="826"/>
      <c r="AU62" s="1160"/>
      <c r="AV62" s="688" t="str">
        <f>IF(ISBLANK(BC148),"",BC148)</f>
        <v/>
      </c>
      <c r="AW62" s="826"/>
      <c r="AX62" s="826"/>
      <c r="AY62" s="1160"/>
      <c r="AZ62" s="1154"/>
      <c r="BA62" s="1155"/>
      <c r="BB62" s="1155"/>
      <c r="BC62" s="1155"/>
      <c r="BD62" s="1155"/>
      <c r="BE62" s="1155"/>
      <c r="BF62" s="1155"/>
      <c r="BG62" s="1155"/>
      <c r="BH62" s="1156"/>
      <c r="BI62" s="63"/>
      <c r="BJ62" s="63"/>
      <c r="BK62" s="63"/>
    </row>
    <row r="63" spans="2:63" ht="20.100000000000001" customHeight="1">
      <c r="B63" s="62"/>
      <c r="C63" s="1188"/>
      <c r="D63" s="1192"/>
      <c r="E63" s="658"/>
      <c r="F63" s="658"/>
      <c r="G63" s="658"/>
      <c r="H63" s="1193"/>
      <c r="I63" s="1198"/>
      <c r="J63" s="1138"/>
      <c r="K63" s="1138"/>
      <c r="L63" s="1138"/>
      <c r="M63" s="1138"/>
      <c r="N63" s="1139"/>
      <c r="O63" s="1179" t="s">
        <v>925</v>
      </c>
      <c r="P63" s="1180"/>
      <c r="Q63" s="1180"/>
      <c r="R63" s="1180"/>
      <c r="S63" s="1181"/>
      <c r="T63" s="688" t="str">
        <f>IF(ISBLANK(AA186),"",AA186)</f>
        <v/>
      </c>
      <c r="U63" s="689"/>
      <c r="V63" s="699"/>
      <c r="W63" s="62"/>
      <c r="X63" s="62"/>
      <c r="Y63" s="62"/>
      <c r="Z63" s="62"/>
      <c r="AB63" s="250"/>
      <c r="AD63" s="251"/>
      <c r="AE63" s="1117" t="s">
        <v>926</v>
      </c>
      <c r="AF63" s="1118"/>
      <c r="AG63" s="1118"/>
      <c r="AH63" s="1118"/>
      <c r="AI63" s="1118"/>
      <c r="AJ63" s="1118"/>
      <c r="AK63" s="1118"/>
      <c r="AL63" s="1118"/>
      <c r="AM63" s="754"/>
      <c r="AN63" s="688">
        <v>2405</v>
      </c>
      <c r="AO63" s="826"/>
      <c r="AP63" s="826"/>
      <c r="AQ63" s="1160"/>
      <c r="AR63" s="688" t="str">
        <f>IF(ISBLANK(BD147),"",BD147)</f>
        <v/>
      </c>
      <c r="AS63" s="826"/>
      <c r="AT63" s="826"/>
      <c r="AU63" s="1160"/>
      <c r="AV63" s="688" t="str">
        <f>IF(ISBLANK(BD148),"",BD148)</f>
        <v/>
      </c>
      <c r="AW63" s="826"/>
      <c r="AX63" s="826"/>
      <c r="AY63" s="1160"/>
      <c r="AZ63" s="1154"/>
      <c r="BA63" s="1155"/>
      <c r="BB63" s="1155"/>
      <c r="BC63" s="1155"/>
      <c r="BD63" s="1155"/>
      <c r="BE63" s="1155"/>
      <c r="BF63" s="1155"/>
      <c r="BG63" s="1155"/>
      <c r="BH63" s="1156"/>
      <c r="BI63" s="63"/>
      <c r="BJ63" s="63"/>
      <c r="BK63" s="63"/>
    </row>
    <row r="64" spans="2:63" ht="20.100000000000001" customHeight="1">
      <c r="B64" s="62"/>
      <c r="C64" s="1188"/>
      <c r="D64" s="1192"/>
      <c r="E64" s="658"/>
      <c r="F64" s="658"/>
      <c r="G64" s="658"/>
      <c r="H64" s="1193"/>
      <c r="I64" s="1198"/>
      <c r="J64" s="1138"/>
      <c r="K64" s="1138"/>
      <c r="L64" s="1138"/>
      <c r="M64" s="1138"/>
      <c r="N64" s="1139"/>
      <c r="O64" s="1179" t="s">
        <v>927</v>
      </c>
      <c r="P64" s="1180"/>
      <c r="Q64" s="1180"/>
      <c r="R64" s="1180"/>
      <c r="S64" s="1181"/>
      <c r="T64" s="688" t="str">
        <f>IF(ISBLANK(AE186),"",AE186)</f>
        <v/>
      </c>
      <c r="U64" s="689"/>
      <c r="V64" s="699"/>
      <c r="W64" s="62"/>
      <c r="X64" s="62"/>
      <c r="Y64" s="62"/>
      <c r="Z64" s="62"/>
      <c r="AB64" s="250"/>
      <c r="AD64" s="251"/>
      <c r="AE64" s="1117" t="s">
        <v>928</v>
      </c>
      <c r="AF64" s="1118"/>
      <c r="AG64" s="1118"/>
      <c r="AH64" s="1118"/>
      <c r="AI64" s="1118"/>
      <c r="AJ64" s="1118"/>
      <c r="AK64" s="1118"/>
      <c r="AL64" s="1118"/>
      <c r="AM64" s="754"/>
      <c r="AN64" s="688">
        <v>2406</v>
      </c>
      <c r="AO64" s="826"/>
      <c r="AP64" s="826"/>
      <c r="AQ64" s="1160"/>
      <c r="AR64" s="688" t="str">
        <f>IF(ISBLANK(BE147),"",BE147)</f>
        <v/>
      </c>
      <c r="AS64" s="826"/>
      <c r="AT64" s="826"/>
      <c r="AU64" s="1160"/>
      <c r="AV64" s="688" t="str">
        <f>IF(ISBLANK(BE148),"",BE148)</f>
        <v/>
      </c>
      <c r="AW64" s="826"/>
      <c r="AX64" s="826"/>
      <c r="AY64" s="1160"/>
      <c r="AZ64" s="1154"/>
      <c r="BA64" s="1155"/>
      <c r="BB64" s="1155"/>
      <c r="BC64" s="1155"/>
      <c r="BD64" s="1155"/>
      <c r="BE64" s="1155"/>
      <c r="BF64" s="1155"/>
      <c r="BG64" s="1155"/>
      <c r="BH64" s="1156"/>
      <c r="BI64" s="63"/>
      <c r="BJ64" s="63"/>
      <c r="BK64" s="63"/>
    </row>
    <row r="65" spans="2:63" ht="20.100000000000001" customHeight="1">
      <c r="B65" s="62"/>
      <c r="C65" s="1188"/>
      <c r="D65" s="1192"/>
      <c r="E65" s="658"/>
      <c r="F65" s="658"/>
      <c r="G65" s="658"/>
      <c r="H65" s="1193"/>
      <c r="I65" s="1198"/>
      <c r="J65" s="1138"/>
      <c r="K65" s="1138"/>
      <c r="L65" s="1138"/>
      <c r="M65" s="1138"/>
      <c r="N65" s="1139"/>
      <c r="O65" s="250"/>
      <c r="T65" s="250"/>
      <c r="V65" s="251"/>
      <c r="W65" s="62"/>
      <c r="X65" s="62"/>
      <c r="Y65" s="62"/>
      <c r="Z65" s="62"/>
      <c r="AB65" s="250"/>
      <c r="AD65" s="251"/>
      <c r="AE65" s="1117" t="s">
        <v>929</v>
      </c>
      <c r="AF65" s="1118"/>
      <c r="AG65" s="1118"/>
      <c r="AH65" s="1118"/>
      <c r="AI65" s="1118"/>
      <c r="AJ65" s="1118"/>
      <c r="AK65" s="1118"/>
      <c r="AL65" s="1118"/>
      <c r="AM65" s="754"/>
      <c r="AN65" s="688">
        <v>2407</v>
      </c>
      <c r="AO65" s="826"/>
      <c r="AP65" s="826"/>
      <c r="AQ65" s="1160"/>
      <c r="AR65" s="688" t="str">
        <f>IF(ISBLANK(BF147),"",BF147)</f>
        <v/>
      </c>
      <c r="AS65" s="826"/>
      <c r="AT65" s="826"/>
      <c r="AU65" s="1160"/>
      <c r="AV65" s="688" t="str">
        <f>IF(ISBLANK(BF148),"",BF148)</f>
        <v/>
      </c>
      <c r="AW65" s="826"/>
      <c r="AX65" s="826"/>
      <c r="AY65" s="1160"/>
      <c r="AZ65" s="1154"/>
      <c r="BA65" s="1155"/>
      <c r="BB65" s="1155"/>
      <c r="BC65" s="1155"/>
      <c r="BD65" s="1155"/>
      <c r="BE65" s="1155"/>
      <c r="BF65" s="1155"/>
      <c r="BG65" s="1155"/>
      <c r="BH65" s="1156"/>
      <c r="BI65" s="63"/>
      <c r="BJ65" s="63"/>
      <c r="BK65" s="63"/>
    </row>
    <row r="66" spans="2:63" ht="20.100000000000001" customHeight="1">
      <c r="B66" s="62"/>
      <c r="C66" s="1188"/>
      <c r="D66" s="1192"/>
      <c r="E66" s="658"/>
      <c r="F66" s="658"/>
      <c r="G66" s="658"/>
      <c r="H66" s="1193"/>
      <c r="I66" s="1198"/>
      <c r="J66" s="1138"/>
      <c r="K66" s="1138"/>
      <c r="L66" s="1138"/>
      <c r="M66" s="1138"/>
      <c r="N66" s="1139"/>
      <c r="O66" s="213"/>
      <c r="P66" s="258"/>
      <c r="Q66" s="258"/>
      <c r="R66" s="258"/>
      <c r="S66" s="258"/>
      <c r="T66" s="213"/>
      <c r="U66" s="258"/>
      <c r="V66" s="199"/>
      <c r="W66" s="62"/>
      <c r="X66" s="62"/>
      <c r="Y66" s="62"/>
      <c r="Z66" s="62"/>
      <c r="AB66" s="250"/>
      <c r="AD66" s="251"/>
      <c r="AE66" s="1117" t="s">
        <v>930</v>
      </c>
      <c r="AF66" s="1118"/>
      <c r="AG66" s="1118"/>
      <c r="AH66" s="1118"/>
      <c r="AI66" s="1118"/>
      <c r="AJ66" s="1118"/>
      <c r="AK66" s="1118"/>
      <c r="AL66" s="1118"/>
      <c r="AM66" s="754"/>
      <c r="AN66" s="688">
        <v>2408</v>
      </c>
      <c r="AO66" s="826"/>
      <c r="AP66" s="826"/>
      <c r="AQ66" s="1160"/>
      <c r="AR66" s="1095"/>
      <c r="AS66" s="1169"/>
      <c r="AT66" s="1169"/>
      <c r="AU66" s="1170"/>
      <c r="AV66" s="688" t="str">
        <f>IF(ISBLANK(BG148),"",BG148)</f>
        <v/>
      </c>
      <c r="AW66" s="826"/>
      <c r="AX66" s="826"/>
      <c r="AY66" s="1160"/>
      <c r="AZ66" s="1154"/>
      <c r="BA66" s="1155"/>
      <c r="BB66" s="1155"/>
      <c r="BC66" s="1155"/>
      <c r="BD66" s="1155"/>
      <c r="BE66" s="1155"/>
      <c r="BF66" s="1155"/>
      <c r="BG66" s="1155"/>
      <c r="BH66" s="1156"/>
      <c r="BI66" s="63"/>
      <c r="BJ66" s="63"/>
      <c r="BK66" s="63"/>
    </row>
    <row r="67" spans="2:63" ht="20.100000000000001" customHeight="1" thickBot="1">
      <c r="B67" s="62"/>
      <c r="C67" s="1189"/>
      <c r="D67" s="1194"/>
      <c r="E67" s="1195"/>
      <c r="F67" s="1195"/>
      <c r="G67" s="1195"/>
      <c r="H67" s="1196"/>
      <c r="I67" s="1199"/>
      <c r="J67" s="1140"/>
      <c r="K67" s="1140"/>
      <c r="L67" s="1140"/>
      <c r="M67" s="1140"/>
      <c r="N67" s="1141"/>
      <c r="O67" s="259"/>
      <c r="P67" s="260"/>
      <c r="Q67" s="260" t="s">
        <v>297</v>
      </c>
      <c r="R67" s="260"/>
      <c r="S67" s="260"/>
      <c r="T67" s="810">
        <f>SUM(T59:V66)</f>
        <v>0</v>
      </c>
      <c r="U67" s="811"/>
      <c r="V67" s="1147"/>
      <c r="W67" s="96"/>
      <c r="X67" s="96"/>
      <c r="Y67" s="96"/>
      <c r="Z67" s="96"/>
      <c r="AA67" s="261"/>
      <c r="AB67" s="262"/>
      <c r="AC67" s="261"/>
      <c r="AD67" s="263"/>
      <c r="AE67" s="1161" t="s">
        <v>931</v>
      </c>
      <c r="AF67" s="1162"/>
      <c r="AG67" s="1162"/>
      <c r="AH67" s="1162"/>
      <c r="AI67" s="1162"/>
      <c r="AJ67" s="1162"/>
      <c r="AK67" s="1162"/>
      <c r="AL67" s="1162"/>
      <c r="AM67" s="1163"/>
      <c r="AN67" s="810">
        <v>2409</v>
      </c>
      <c r="AO67" s="830"/>
      <c r="AP67" s="830"/>
      <c r="AQ67" s="1164"/>
      <c r="AR67" s="1171"/>
      <c r="AS67" s="1172"/>
      <c r="AT67" s="1172"/>
      <c r="AU67" s="1173"/>
      <c r="AV67" s="810" t="str">
        <f>IF(ISBLANK(BH148),"",BH148)</f>
        <v/>
      </c>
      <c r="AW67" s="830"/>
      <c r="AX67" s="830"/>
      <c r="AY67" s="1164"/>
      <c r="AZ67" s="1157"/>
      <c r="BA67" s="1158"/>
      <c r="BB67" s="1158"/>
      <c r="BC67" s="1158"/>
      <c r="BD67" s="1158"/>
      <c r="BE67" s="1158"/>
      <c r="BF67" s="1158"/>
      <c r="BG67" s="1158"/>
      <c r="BH67" s="1159"/>
      <c r="BI67" s="63"/>
      <c r="BJ67" s="63"/>
      <c r="BK67" s="63"/>
    </row>
    <row r="68" spans="2:63">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BA68" s="245"/>
      <c r="BB68" s="245"/>
      <c r="BC68" s="245"/>
      <c r="BD68" s="245"/>
      <c r="BE68" s="245"/>
      <c r="BF68" s="245"/>
      <c r="BG68" s="245"/>
      <c r="BH68" s="264"/>
      <c r="BI68" s="63"/>
      <c r="BJ68" s="63"/>
      <c r="BK68" s="63"/>
    </row>
    <row r="69" spans="2:63" ht="24" customHeight="1" thickBot="1">
      <c r="B69" s="148" t="s">
        <v>855</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Z69" s="219"/>
      <c r="BA69" s="219"/>
      <c r="BB69" s="219"/>
      <c r="BC69" s="219"/>
      <c r="BD69" s="219"/>
      <c r="BE69" s="219"/>
      <c r="BF69" s="219"/>
      <c r="BG69" s="265" t="str">
        <f>P127</f>
        <v/>
      </c>
      <c r="BI69" s="63"/>
      <c r="BJ69" s="63"/>
    </row>
    <row r="70" spans="2:63" ht="17.100000000000001" customHeight="1">
      <c r="B70" s="62"/>
      <c r="C70" s="1165" t="s">
        <v>1</v>
      </c>
      <c r="D70" s="784"/>
      <c r="E70" s="784"/>
      <c r="F70" s="784"/>
      <c r="G70" s="784"/>
      <c r="H70" s="785"/>
      <c r="I70" s="783" t="s">
        <v>879</v>
      </c>
      <c r="J70" s="784"/>
      <c r="K70" s="784"/>
      <c r="L70" s="784"/>
      <c r="M70" s="784"/>
      <c r="N70" s="785"/>
      <c r="O70" s="781" t="s">
        <v>932</v>
      </c>
      <c r="P70" s="796"/>
      <c r="Q70" s="796"/>
      <c r="R70" s="796"/>
      <c r="S70" s="782"/>
      <c r="T70" s="783" t="s">
        <v>881</v>
      </c>
      <c r="U70" s="784"/>
      <c r="V70" s="785"/>
      <c r="W70" s="781" t="s">
        <v>933</v>
      </c>
      <c r="X70" s="784"/>
      <c r="Y70" s="784"/>
      <c r="Z70" s="784"/>
      <c r="AA70" s="785"/>
      <c r="AB70" s="783" t="s">
        <v>881</v>
      </c>
      <c r="AC70" s="784"/>
      <c r="AD70" s="785"/>
      <c r="AE70" s="812" t="s">
        <v>883</v>
      </c>
      <c r="AF70" s="813"/>
      <c r="AG70" s="813"/>
      <c r="AH70" s="813"/>
      <c r="AI70" s="813"/>
      <c r="AJ70" s="813"/>
      <c r="AK70" s="813"/>
      <c r="AL70" s="813"/>
      <c r="AM70" s="813"/>
      <c r="AN70" s="813"/>
      <c r="AO70" s="813"/>
      <c r="AP70" s="813"/>
      <c r="AQ70" s="813"/>
      <c r="AR70" s="813"/>
      <c r="AS70" s="813"/>
      <c r="AT70" s="813"/>
      <c r="AU70" s="813"/>
      <c r="AV70" s="813"/>
      <c r="AW70" s="813"/>
      <c r="AX70" s="813"/>
      <c r="AY70" s="1142"/>
      <c r="AZ70" s="783" t="s">
        <v>633</v>
      </c>
      <c r="BA70" s="784"/>
      <c r="BB70" s="784"/>
      <c r="BC70" s="784"/>
      <c r="BD70" s="784"/>
      <c r="BE70" s="784"/>
      <c r="BF70" s="784"/>
      <c r="BG70" s="784"/>
      <c r="BH70" s="793"/>
      <c r="BI70" s="63"/>
      <c r="BJ70" s="63"/>
      <c r="BK70" s="63"/>
    </row>
    <row r="71" spans="2:63" ht="17.100000000000001" customHeight="1" thickBot="1">
      <c r="B71" s="62"/>
      <c r="C71" s="1166"/>
      <c r="D71" s="1144"/>
      <c r="E71" s="1144"/>
      <c r="F71" s="1144"/>
      <c r="G71" s="1144"/>
      <c r="H71" s="1146"/>
      <c r="I71" s="1143" t="s">
        <v>884</v>
      </c>
      <c r="J71" s="1144"/>
      <c r="K71" s="1144"/>
      <c r="L71" s="1144"/>
      <c r="M71" s="1144"/>
      <c r="N71" s="1146"/>
      <c r="O71" s="1167"/>
      <c r="P71" s="799"/>
      <c r="Q71" s="799"/>
      <c r="R71" s="799"/>
      <c r="S71" s="1168"/>
      <c r="T71" s="1143"/>
      <c r="U71" s="1144"/>
      <c r="V71" s="1146"/>
      <c r="W71" s="1143"/>
      <c r="X71" s="1144"/>
      <c r="Y71" s="1144"/>
      <c r="Z71" s="1144"/>
      <c r="AA71" s="1146"/>
      <c r="AB71" s="1143"/>
      <c r="AC71" s="1144"/>
      <c r="AD71" s="1146"/>
      <c r="AE71" s="810" t="s">
        <v>1</v>
      </c>
      <c r="AF71" s="811"/>
      <c r="AG71" s="811"/>
      <c r="AH71" s="811"/>
      <c r="AI71" s="811"/>
      <c r="AJ71" s="811"/>
      <c r="AK71" s="811"/>
      <c r="AL71" s="811"/>
      <c r="AM71" s="1147"/>
      <c r="AN71" s="810" t="s">
        <v>885</v>
      </c>
      <c r="AO71" s="811"/>
      <c r="AP71" s="811"/>
      <c r="AQ71" s="1147"/>
      <c r="AR71" s="810" t="s">
        <v>886</v>
      </c>
      <c r="AS71" s="811"/>
      <c r="AT71" s="811"/>
      <c r="AU71" s="1147"/>
      <c r="AV71" s="810" t="s">
        <v>887</v>
      </c>
      <c r="AW71" s="811"/>
      <c r="AX71" s="811"/>
      <c r="AY71" s="1147"/>
      <c r="AZ71" s="1143"/>
      <c r="BA71" s="1144"/>
      <c r="BB71" s="1144"/>
      <c r="BC71" s="1144"/>
      <c r="BD71" s="1144"/>
      <c r="BE71" s="1144"/>
      <c r="BF71" s="1144"/>
      <c r="BG71" s="1144"/>
      <c r="BH71" s="1145"/>
      <c r="BI71" s="63"/>
      <c r="BJ71" s="63"/>
      <c r="BK71" s="63"/>
    </row>
    <row r="72" spans="2:63" ht="17.100000000000001" customHeight="1">
      <c r="B72" s="62"/>
      <c r="C72" s="1127" t="s">
        <v>934</v>
      </c>
      <c r="D72" s="1130" t="s">
        <v>935</v>
      </c>
      <c r="E72" s="1131"/>
      <c r="F72" s="1131"/>
      <c r="G72" s="1131"/>
      <c r="H72" s="1132"/>
      <c r="I72" s="1136">
        <f>IF(ISBLANK(AV171),"",AV171)</f>
        <v>0</v>
      </c>
      <c r="J72" s="1136"/>
      <c r="K72" s="1136"/>
      <c r="L72" s="1136"/>
      <c r="M72" s="1136"/>
      <c r="N72" s="1137"/>
      <c r="O72" s="1114" t="s">
        <v>704</v>
      </c>
      <c r="P72" s="1115"/>
      <c r="Q72" s="1115"/>
      <c r="R72" s="1115"/>
      <c r="S72" s="1116"/>
      <c r="T72" s="739" t="str">
        <f>IF(ISBLANK(C183),"",C183)</f>
        <v/>
      </c>
      <c r="U72" s="845"/>
      <c r="V72" s="740"/>
      <c r="W72" s="1083" t="s">
        <v>936</v>
      </c>
      <c r="X72" s="1084"/>
      <c r="Y72" s="1084"/>
      <c r="Z72" s="1084"/>
      <c r="AA72" s="1085"/>
      <c r="AB72" s="739" t="str">
        <f>IF(ISBLANK(S179),"",S179)</f>
        <v/>
      </c>
      <c r="AC72" s="845"/>
      <c r="AD72" s="740"/>
      <c r="AE72" s="1148" t="s">
        <v>937</v>
      </c>
      <c r="AF72" s="1149"/>
      <c r="AG72" s="1149"/>
      <c r="AH72" s="1149"/>
      <c r="AI72" s="1149"/>
      <c r="AJ72" s="1149"/>
      <c r="AK72" s="1149"/>
      <c r="AL72" s="1149"/>
      <c r="AM72" s="1150"/>
      <c r="AN72" s="819">
        <v>2501</v>
      </c>
      <c r="AO72" s="819"/>
      <c r="AP72" s="819"/>
      <c r="AQ72" s="819"/>
      <c r="AR72" s="819" t="str">
        <f>IF(ISBLANK(U147),"",U147)</f>
        <v/>
      </c>
      <c r="AS72" s="819"/>
      <c r="AT72" s="819"/>
      <c r="AU72" s="819"/>
      <c r="AV72" s="819" t="str">
        <f>IF(ISBLANK(U148),"",U148)</f>
        <v/>
      </c>
      <c r="AW72" s="819"/>
      <c r="AX72" s="819"/>
      <c r="AY72" s="819"/>
      <c r="AZ72" s="1151"/>
      <c r="BA72" s="1152"/>
      <c r="BB72" s="1152"/>
      <c r="BC72" s="1152"/>
      <c r="BD72" s="1152"/>
      <c r="BE72" s="1152"/>
      <c r="BF72" s="1152"/>
      <c r="BG72" s="1152"/>
      <c r="BH72" s="1153"/>
      <c r="BI72" s="63"/>
      <c r="BJ72" s="63"/>
      <c r="BK72" s="63"/>
    </row>
    <row r="73" spans="2:63" ht="17.100000000000001" customHeight="1">
      <c r="B73" s="62"/>
      <c r="C73" s="1128"/>
      <c r="D73" s="919"/>
      <c r="E73" s="656"/>
      <c r="F73" s="656"/>
      <c r="G73" s="656"/>
      <c r="H73" s="1133"/>
      <c r="I73" s="1138"/>
      <c r="J73" s="1138"/>
      <c r="K73" s="1138"/>
      <c r="L73" s="1138"/>
      <c r="M73" s="1138"/>
      <c r="N73" s="1139"/>
      <c r="O73" s="1110" t="s">
        <v>938</v>
      </c>
      <c r="P73" s="1111"/>
      <c r="Q73" s="1111"/>
      <c r="R73" s="1111"/>
      <c r="S73" s="1112"/>
      <c r="T73" s="836"/>
      <c r="U73" s="942"/>
      <c r="V73" s="837"/>
      <c r="W73" s="1086"/>
      <c r="X73" s="1087"/>
      <c r="Y73" s="1087"/>
      <c r="Z73" s="1087"/>
      <c r="AA73" s="1088"/>
      <c r="AB73" s="836"/>
      <c r="AC73" s="942"/>
      <c r="AD73" s="837"/>
      <c r="AE73" s="755" t="s">
        <v>939</v>
      </c>
      <c r="AF73" s="755"/>
      <c r="AG73" s="755"/>
      <c r="AH73" s="755"/>
      <c r="AI73" s="755"/>
      <c r="AJ73" s="755"/>
      <c r="AK73" s="755"/>
      <c r="AL73" s="755"/>
      <c r="AM73" s="755"/>
      <c r="AN73" s="683">
        <v>2502</v>
      </c>
      <c r="AO73" s="683"/>
      <c r="AP73" s="683"/>
      <c r="AQ73" s="683"/>
      <c r="AR73" s="683" t="str">
        <f>IF(ISBLANK(V147),"",V147)</f>
        <v/>
      </c>
      <c r="AS73" s="683"/>
      <c r="AT73" s="683"/>
      <c r="AU73" s="683"/>
      <c r="AV73" s="683" t="str">
        <f>IF(ISBLANK(V148),"",V148)</f>
        <v/>
      </c>
      <c r="AW73" s="683"/>
      <c r="AX73" s="683"/>
      <c r="AY73" s="683"/>
      <c r="AZ73" s="1154"/>
      <c r="BA73" s="1155"/>
      <c r="BB73" s="1155"/>
      <c r="BC73" s="1155"/>
      <c r="BD73" s="1155"/>
      <c r="BE73" s="1155"/>
      <c r="BF73" s="1155"/>
      <c r="BG73" s="1155"/>
      <c r="BH73" s="1156"/>
      <c r="BI73" s="63"/>
      <c r="BJ73" s="63"/>
      <c r="BK73" s="63"/>
    </row>
    <row r="74" spans="2:63" ht="17.100000000000001" customHeight="1">
      <c r="B74" s="62"/>
      <c r="C74" s="1128"/>
      <c r="D74" s="919"/>
      <c r="E74" s="656"/>
      <c r="F74" s="656"/>
      <c r="G74" s="656"/>
      <c r="H74" s="1133"/>
      <c r="I74" s="1138"/>
      <c r="J74" s="1138"/>
      <c r="K74" s="1138"/>
      <c r="L74" s="1138"/>
      <c r="M74" s="1138"/>
      <c r="N74" s="1139"/>
      <c r="O74" s="1089" t="s">
        <v>940</v>
      </c>
      <c r="P74" s="1090"/>
      <c r="Q74" s="1090"/>
      <c r="R74" s="1090"/>
      <c r="S74" s="1091"/>
      <c r="T74" s="739" t="str">
        <f>IF(ISBLANK(G183),"",G183)</f>
        <v/>
      </c>
      <c r="U74" s="845"/>
      <c r="V74" s="740"/>
      <c r="W74" s="1083" t="s">
        <v>941</v>
      </c>
      <c r="X74" s="1084"/>
      <c r="Y74" s="1084"/>
      <c r="Z74" s="1084"/>
      <c r="AA74" s="1085"/>
      <c r="AB74" s="739" t="str">
        <f>IF(ISBLANK(W179),"",W179)</f>
        <v/>
      </c>
      <c r="AC74" s="845"/>
      <c r="AD74" s="740"/>
      <c r="AE74" s="755" t="s">
        <v>942</v>
      </c>
      <c r="AF74" s="755"/>
      <c r="AG74" s="755"/>
      <c r="AH74" s="755"/>
      <c r="AI74" s="755"/>
      <c r="AJ74" s="755"/>
      <c r="AK74" s="755"/>
      <c r="AL74" s="755"/>
      <c r="AM74" s="755"/>
      <c r="AN74" s="683">
        <v>2503</v>
      </c>
      <c r="AO74" s="683"/>
      <c r="AP74" s="683"/>
      <c r="AQ74" s="683"/>
      <c r="AR74" s="683" t="str">
        <f>IF(ISBLANK(W147),"",W147)</f>
        <v/>
      </c>
      <c r="AS74" s="683"/>
      <c r="AT74" s="683"/>
      <c r="AU74" s="683"/>
      <c r="AV74" s="683" t="str">
        <f>IF(ISBLANK(W148),"",W148)</f>
        <v/>
      </c>
      <c r="AW74" s="683"/>
      <c r="AX74" s="683"/>
      <c r="AY74" s="683"/>
      <c r="AZ74" s="1154"/>
      <c r="BA74" s="1155"/>
      <c r="BB74" s="1155"/>
      <c r="BC74" s="1155"/>
      <c r="BD74" s="1155"/>
      <c r="BE74" s="1155"/>
      <c r="BF74" s="1155"/>
      <c r="BG74" s="1155"/>
      <c r="BH74" s="1156"/>
      <c r="BI74" s="63"/>
      <c r="BJ74" s="63"/>
      <c r="BK74" s="63"/>
    </row>
    <row r="75" spans="2:63" ht="17.100000000000001" customHeight="1">
      <c r="B75" s="62"/>
      <c r="C75" s="1128"/>
      <c r="D75" s="919"/>
      <c r="E75" s="656"/>
      <c r="F75" s="656"/>
      <c r="G75" s="656"/>
      <c r="H75" s="1133"/>
      <c r="I75" s="1138"/>
      <c r="J75" s="1138"/>
      <c r="K75" s="1138"/>
      <c r="L75" s="1138"/>
      <c r="M75" s="1138"/>
      <c r="N75" s="1139"/>
      <c r="O75" s="1092"/>
      <c r="P75" s="1093"/>
      <c r="Q75" s="1093"/>
      <c r="R75" s="1093"/>
      <c r="S75" s="1094"/>
      <c r="T75" s="836"/>
      <c r="U75" s="942"/>
      <c r="V75" s="837"/>
      <c r="W75" s="1086"/>
      <c r="X75" s="1087"/>
      <c r="Y75" s="1087"/>
      <c r="Z75" s="1087"/>
      <c r="AA75" s="1088"/>
      <c r="AB75" s="836"/>
      <c r="AC75" s="942"/>
      <c r="AD75" s="837"/>
      <c r="AE75" s="755" t="s">
        <v>943</v>
      </c>
      <c r="AF75" s="755"/>
      <c r="AG75" s="755"/>
      <c r="AH75" s="755"/>
      <c r="AI75" s="755"/>
      <c r="AJ75" s="755"/>
      <c r="AK75" s="755"/>
      <c r="AL75" s="755"/>
      <c r="AM75" s="755"/>
      <c r="AN75" s="683">
        <v>2504</v>
      </c>
      <c r="AO75" s="683"/>
      <c r="AP75" s="683"/>
      <c r="AQ75" s="683"/>
      <c r="AR75" s="683" t="str">
        <f>IF(ISBLANK(X147),"",X147)</f>
        <v/>
      </c>
      <c r="AS75" s="683"/>
      <c r="AT75" s="683"/>
      <c r="AU75" s="683"/>
      <c r="AV75" s="683" t="str">
        <f>IF(ISBLANK(X148),"",X148)</f>
        <v/>
      </c>
      <c r="AW75" s="683"/>
      <c r="AX75" s="683"/>
      <c r="AY75" s="683"/>
      <c r="AZ75" s="1154"/>
      <c r="BA75" s="1155"/>
      <c r="BB75" s="1155"/>
      <c r="BC75" s="1155"/>
      <c r="BD75" s="1155"/>
      <c r="BE75" s="1155"/>
      <c r="BF75" s="1155"/>
      <c r="BG75" s="1155"/>
      <c r="BH75" s="1156"/>
      <c r="BI75" s="63"/>
      <c r="BJ75" s="63"/>
      <c r="BK75" s="63"/>
    </row>
    <row r="76" spans="2:63" ht="17.100000000000001" customHeight="1">
      <c r="B76" s="62"/>
      <c r="C76" s="1128"/>
      <c r="D76" s="919"/>
      <c r="E76" s="656"/>
      <c r="F76" s="656"/>
      <c r="G76" s="656"/>
      <c r="H76" s="1133"/>
      <c r="I76" s="1138"/>
      <c r="J76" s="1138"/>
      <c r="K76" s="1138"/>
      <c r="L76" s="1138"/>
      <c r="M76" s="1138"/>
      <c r="N76" s="1139"/>
      <c r="O76" s="1089" t="s">
        <v>944</v>
      </c>
      <c r="P76" s="1090"/>
      <c r="Q76" s="1090"/>
      <c r="R76" s="1090"/>
      <c r="S76" s="1091"/>
      <c r="T76" s="739" t="str">
        <f>IF(ISBLANK(K183),"",K183)</f>
        <v/>
      </c>
      <c r="U76" s="845"/>
      <c r="V76" s="740"/>
      <c r="W76" s="1089" t="s">
        <v>945</v>
      </c>
      <c r="X76" s="1090"/>
      <c r="Y76" s="1090"/>
      <c r="Z76" s="1090"/>
      <c r="AA76" s="1091"/>
      <c r="AB76" s="739" t="str">
        <f>IF(ISBLANK(AI179),"",AI179)</f>
        <v/>
      </c>
      <c r="AC76" s="845"/>
      <c r="AD76" s="740"/>
      <c r="AE76" s="755" t="s">
        <v>946</v>
      </c>
      <c r="AF76" s="755"/>
      <c r="AG76" s="755"/>
      <c r="AH76" s="755"/>
      <c r="AI76" s="755"/>
      <c r="AJ76" s="755"/>
      <c r="AK76" s="755"/>
      <c r="AL76" s="755"/>
      <c r="AM76" s="755"/>
      <c r="AN76" s="683">
        <v>2505</v>
      </c>
      <c r="AO76" s="683"/>
      <c r="AP76" s="683"/>
      <c r="AQ76" s="683"/>
      <c r="AR76" s="683" t="str">
        <f>IF(ISBLANK(Y147),"",Y147)</f>
        <v/>
      </c>
      <c r="AS76" s="683"/>
      <c r="AT76" s="683"/>
      <c r="AU76" s="683"/>
      <c r="AV76" s="683" t="str">
        <f>IF(ISBLANK(Y148),"",Y148)</f>
        <v/>
      </c>
      <c r="AW76" s="683"/>
      <c r="AX76" s="683"/>
      <c r="AY76" s="683"/>
      <c r="AZ76" s="1154"/>
      <c r="BA76" s="1155"/>
      <c r="BB76" s="1155"/>
      <c r="BC76" s="1155"/>
      <c r="BD76" s="1155"/>
      <c r="BE76" s="1155"/>
      <c r="BF76" s="1155"/>
      <c r="BG76" s="1155"/>
      <c r="BH76" s="1156"/>
      <c r="BI76" s="63"/>
      <c r="BJ76" s="63"/>
      <c r="BK76" s="63"/>
    </row>
    <row r="77" spans="2:63" ht="17.100000000000001" customHeight="1">
      <c r="B77" s="62"/>
      <c r="C77" s="1128"/>
      <c r="D77" s="919"/>
      <c r="E77" s="656"/>
      <c r="F77" s="656"/>
      <c r="G77" s="656"/>
      <c r="H77" s="1133"/>
      <c r="I77" s="1138"/>
      <c r="J77" s="1138"/>
      <c r="K77" s="1138"/>
      <c r="L77" s="1138"/>
      <c r="M77" s="1138"/>
      <c r="N77" s="1139"/>
      <c r="O77" s="1092"/>
      <c r="P77" s="1093"/>
      <c r="Q77" s="1093"/>
      <c r="R77" s="1093"/>
      <c r="S77" s="1094"/>
      <c r="T77" s="836"/>
      <c r="U77" s="942"/>
      <c r="V77" s="837"/>
      <c r="W77" s="1092"/>
      <c r="X77" s="1093"/>
      <c r="Y77" s="1093"/>
      <c r="Z77" s="1093"/>
      <c r="AA77" s="1094"/>
      <c r="AB77" s="836"/>
      <c r="AC77" s="942"/>
      <c r="AD77" s="837"/>
      <c r="AE77" s="1119" t="s">
        <v>947</v>
      </c>
      <c r="AF77" s="1120"/>
      <c r="AG77" s="1120"/>
      <c r="AH77" s="1120"/>
      <c r="AI77" s="1120"/>
      <c r="AJ77" s="1120"/>
      <c r="AK77" s="1120"/>
      <c r="AL77" s="1120"/>
      <c r="AM77" s="1121"/>
      <c r="AN77" s="683">
        <v>2506</v>
      </c>
      <c r="AO77" s="683"/>
      <c r="AP77" s="683"/>
      <c r="AQ77" s="683"/>
      <c r="AR77" s="683" t="str">
        <f>IF(ISBLANK(Z147),"",Z147)</f>
        <v/>
      </c>
      <c r="AS77" s="683"/>
      <c r="AT77" s="683"/>
      <c r="AU77" s="683"/>
      <c r="AV77" s="683" t="str">
        <f>IF(ISBLANK(Z148),"",Z148)</f>
        <v/>
      </c>
      <c r="AW77" s="683"/>
      <c r="AX77" s="683"/>
      <c r="AY77" s="683"/>
      <c r="AZ77" s="1154"/>
      <c r="BA77" s="1155"/>
      <c r="BB77" s="1155"/>
      <c r="BC77" s="1155"/>
      <c r="BD77" s="1155"/>
      <c r="BE77" s="1155"/>
      <c r="BF77" s="1155"/>
      <c r="BG77" s="1155"/>
      <c r="BH77" s="1156"/>
      <c r="BI77" s="63"/>
      <c r="BJ77" s="63"/>
      <c r="BK77" s="63"/>
    </row>
    <row r="78" spans="2:63" ht="17.100000000000001" customHeight="1">
      <c r="B78" s="63"/>
      <c r="C78" s="1128"/>
      <c r="D78" s="919"/>
      <c r="E78" s="656"/>
      <c r="F78" s="656"/>
      <c r="G78" s="656"/>
      <c r="H78" s="1133"/>
      <c r="I78" s="1138"/>
      <c r="J78" s="1138"/>
      <c r="K78" s="1138"/>
      <c r="L78" s="1138"/>
      <c r="M78" s="1138"/>
      <c r="N78" s="1139"/>
      <c r="O78" s="1089" t="s">
        <v>948</v>
      </c>
      <c r="P78" s="1090"/>
      <c r="Q78" s="1090"/>
      <c r="R78" s="1090"/>
      <c r="S78" s="1091"/>
      <c r="T78" s="739" t="str">
        <f>IF(ISBLANK(O183),"",O183)</f>
        <v/>
      </c>
      <c r="U78" s="845"/>
      <c r="V78" s="740"/>
      <c r="W78" s="1083" t="s">
        <v>949</v>
      </c>
      <c r="X78" s="1084"/>
      <c r="Y78" s="1084"/>
      <c r="Z78" s="1084"/>
      <c r="AA78" s="1085"/>
      <c r="AB78" s="739" t="str">
        <f>IF(ISBLANK(C186),"",C186)</f>
        <v/>
      </c>
      <c r="AC78" s="845"/>
      <c r="AD78" s="740"/>
      <c r="AE78" s="755" t="s">
        <v>950</v>
      </c>
      <c r="AF78" s="755"/>
      <c r="AG78" s="755"/>
      <c r="AH78" s="755"/>
      <c r="AI78" s="755"/>
      <c r="AJ78" s="755"/>
      <c r="AK78" s="755"/>
      <c r="AL78" s="755"/>
      <c r="AM78" s="755"/>
      <c r="AN78" s="683">
        <v>2507</v>
      </c>
      <c r="AO78" s="683"/>
      <c r="AP78" s="683"/>
      <c r="AQ78" s="683"/>
      <c r="AR78" s="683" t="str">
        <f>IF(ISBLANK(AA147),"",AA147)</f>
        <v/>
      </c>
      <c r="AS78" s="683"/>
      <c r="AT78" s="683"/>
      <c r="AU78" s="683"/>
      <c r="AV78" s="683" t="str">
        <f>IF(ISBLANK(AA148),"",AA148)</f>
        <v/>
      </c>
      <c r="AW78" s="683"/>
      <c r="AX78" s="683"/>
      <c r="AY78" s="683"/>
      <c r="AZ78" s="1154"/>
      <c r="BA78" s="1155"/>
      <c r="BB78" s="1155"/>
      <c r="BC78" s="1155"/>
      <c r="BD78" s="1155"/>
      <c r="BE78" s="1155"/>
      <c r="BF78" s="1155"/>
      <c r="BG78" s="1155"/>
      <c r="BH78" s="1156"/>
      <c r="BI78" s="63"/>
      <c r="BJ78" s="63"/>
      <c r="BK78" s="63"/>
    </row>
    <row r="79" spans="2:63" ht="17.100000000000001" customHeight="1">
      <c r="B79" s="63"/>
      <c r="C79" s="1128"/>
      <c r="D79" s="919"/>
      <c r="E79" s="656"/>
      <c r="F79" s="656"/>
      <c r="G79" s="656"/>
      <c r="H79" s="1133"/>
      <c r="I79" s="1138"/>
      <c r="J79" s="1138"/>
      <c r="K79" s="1138"/>
      <c r="L79" s="1138"/>
      <c r="M79" s="1138"/>
      <c r="N79" s="1139"/>
      <c r="O79" s="1092"/>
      <c r="P79" s="1093"/>
      <c r="Q79" s="1093"/>
      <c r="R79" s="1093"/>
      <c r="S79" s="1094"/>
      <c r="T79" s="836"/>
      <c r="U79" s="942"/>
      <c r="V79" s="837"/>
      <c r="W79" s="1086"/>
      <c r="X79" s="1087"/>
      <c r="Y79" s="1087"/>
      <c r="Z79" s="1087"/>
      <c r="AA79" s="1088"/>
      <c r="AB79" s="836"/>
      <c r="AC79" s="942"/>
      <c r="AD79" s="837"/>
      <c r="AE79" s="755" t="s">
        <v>951</v>
      </c>
      <c r="AF79" s="755"/>
      <c r="AG79" s="755"/>
      <c r="AH79" s="755"/>
      <c r="AI79" s="755"/>
      <c r="AJ79" s="755"/>
      <c r="AK79" s="755"/>
      <c r="AL79" s="755"/>
      <c r="AM79" s="755"/>
      <c r="AN79" s="683">
        <v>2508</v>
      </c>
      <c r="AO79" s="683"/>
      <c r="AP79" s="683"/>
      <c r="AQ79" s="683"/>
      <c r="AR79" s="683" t="str">
        <f>IF(ISBLANK(AB147),"",AB147)</f>
        <v/>
      </c>
      <c r="AS79" s="683"/>
      <c r="AT79" s="683"/>
      <c r="AU79" s="683"/>
      <c r="AV79" s="683" t="str">
        <f>IF(ISBLANK(AB148),"",AB148)</f>
        <v/>
      </c>
      <c r="AW79" s="683"/>
      <c r="AX79" s="683"/>
      <c r="AY79" s="683"/>
      <c r="AZ79" s="1154"/>
      <c r="BA79" s="1155"/>
      <c r="BB79" s="1155"/>
      <c r="BC79" s="1155"/>
      <c r="BD79" s="1155"/>
      <c r="BE79" s="1155"/>
      <c r="BF79" s="1155"/>
      <c r="BG79" s="1155"/>
      <c r="BH79" s="1156"/>
      <c r="BI79" s="63"/>
      <c r="BJ79" s="63"/>
      <c r="BK79" s="63"/>
    </row>
    <row r="80" spans="2:63" ht="17.100000000000001" customHeight="1">
      <c r="B80" s="63"/>
      <c r="C80" s="1128"/>
      <c r="D80" s="919"/>
      <c r="E80" s="656"/>
      <c r="F80" s="656"/>
      <c r="G80" s="656"/>
      <c r="H80" s="1133"/>
      <c r="I80" s="1138"/>
      <c r="J80" s="1138"/>
      <c r="K80" s="1138"/>
      <c r="L80" s="1138"/>
      <c r="M80" s="1138"/>
      <c r="N80" s="1139"/>
      <c r="O80" s="1089" t="s">
        <v>952</v>
      </c>
      <c r="P80" s="1122"/>
      <c r="Q80" s="1122"/>
      <c r="R80" s="1122"/>
      <c r="S80" s="1123"/>
      <c r="T80" s="739" t="str">
        <f>IF(ISBLANK(S183),"",S183)</f>
        <v/>
      </c>
      <c r="U80" s="845"/>
      <c r="V80" s="740"/>
      <c r="W80" s="1083" t="s">
        <v>953</v>
      </c>
      <c r="X80" s="1084"/>
      <c r="Y80" s="1084"/>
      <c r="Z80" s="1084"/>
      <c r="AA80" s="1085"/>
      <c r="AB80" s="739" t="str">
        <f>IF(ISBLANK(G186),"",G186)</f>
        <v/>
      </c>
      <c r="AC80" s="845"/>
      <c r="AD80" s="740"/>
      <c r="AE80" s="755" t="s">
        <v>954</v>
      </c>
      <c r="AF80" s="755"/>
      <c r="AG80" s="755"/>
      <c r="AH80" s="755"/>
      <c r="AI80" s="755"/>
      <c r="AJ80" s="755"/>
      <c r="AK80" s="755"/>
      <c r="AL80" s="755"/>
      <c r="AM80" s="755"/>
      <c r="AN80" s="683">
        <v>2509</v>
      </c>
      <c r="AO80" s="683"/>
      <c r="AP80" s="683"/>
      <c r="AQ80" s="683"/>
      <c r="AR80" s="683" t="str">
        <f>IF(ISBLANK(AC147),"",AC147)</f>
        <v/>
      </c>
      <c r="AS80" s="683"/>
      <c r="AT80" s="683"/>
      <c r="AU80" s="683"/>
      <c r="AV80" s="683" t="str">
        <f>IF(ISBLANK(AC148),"",AC148)</f>
        <v/>
      </c>
      <c r="AW80" s="683"/>
      <c r="AX80" s="683"/>
      <c r="AY80" s="683"/>
      <c r="AZ80" s="1154"/>
      <c r="BA80" s="1155"/>
      <c r="BB80" s="1155"/>
      <c r="BC80" s="1155"/>
      <c r="BD80" s="1155"/>
      <c r="BE80" s="1155"/>
      <c r="BF80" s="1155"/>
      <c r="BG80" s="1155"/>
      <c r="BH80" s="1156"/>
      <c r="BI80" s="63"/>
      <c r="BJ80" s="63"/>
      <c r="BK80" s="63"/>
    </row>
    <row r="81" spans="2:63" ht="17.100000000000001" customHeight="1">
      <c r="B81" s="63"/>
      <c r="C81" s="1128"/>
      <c r="D81" s="919"/>
      <c r="E81" s="656"/>
      <c r="F81" s="656"/>
      <c r="G81" s="656"/>
      <c r="H81" s="1133"/>
      <c r="I81" s="1138"/>
      <c r="J81" s="1138"/>
      <c r="K81" s="1138"/>
      <c r="L81" s="1138"/>
      <c r="M81" s="1138"/>
      <c r="N81" s="1139"/>
      <c r="O81" s="1124"/>
      <c r="P81" s="1125"/>
      <c r="Q81" s="1125"/>
      <c r="R81" s="1125"/>
      <c r="S81" s="1126"/>
      <c r="T81" s="836"/>
      <c r="U81" s="942"/>
      <c r="V81" s="837"/>
      <c r="W81" s="1086"/>
      <c r="X81" s="1087"/>
      <c r="Y81" s="1087"/>
      <c r="Z81" s="1087"/>
      <c r="AA81" s="1088"/>
      <c r="AB81" s="836"/>
      <c r="AC81" s="942"/>
      <c r="AD81" s="837"/>
      <c r="AE81" s="755" t="s">
        <v>955</v>
      </c>
      <c r="AF81" s="755"/>
      <c r="AG81" s="755"/>
      <c r="AH81" s="755"/>
      <c r="AI81" s="755"/>
      <c r="AJ81" s="755"/>
      <c r="AK81" s="755"/>
      <c r="AL81" s="755"/>
      <c r="AM81" s="755"/>
      <c r="AN81" s="683">
        <v>2510</v>
      </c>
      <c r="AO81" s="683"/>
      <c r="AP81" s="683"/>
      <c r="AQ81" s="683"/>
      <c r="AR81" s="683" t="str">
        <f>IF(ISBLANK(AD147),"",AD147)</f>
        <v/>
      </c>
      <c r="AS81" s="683"/>
      <c r="AT81" s="683"/>
      <c r="AU81" s="683"/>
      <c r="AV81" s="683" t="str">
        <f>IF(ISBLANK(AD148),"",AD148)</f>
        <v/>
      </c>
      <c r="AW81" s="683"/>
      <c r="AX81" s="683"/>
      <c r="AY81" s="683"/>
      <c r="AZ81" s="1154"/>
      <c r="BA81" s="1155"/>
      <c r="BB81" s="1155"/>
      <c r="BC81" s="1155"/>
      <c r="BD81" s="1155"/>
      <c r="BE81" s="1155"/>
      <c r="BF81" s="1155"/>
      <c r="BG81" s="1155"/>
      <c r="BH81" s="1156"/>
      <c r="BI81" s="63"/>
      <c r="BJ81" s="63"/>
      <c r="BK81" s="63"/>
    </row>
    <row r="82" spans="2:63" ht="17.100000000000001" customHeight="1">
      <c r="B82" s="63"/>
      <c r="C82" s="1128"/>
      <c r="D82" s="919"/>
      <c r="E82" s="656"/>
      <c r="F82" s="656"/>
      <c r="G82" s="656"/>
      <c r="H82" s="1133"/>
      <c r="I82" s="1138"/>
      <c r="J82" s="1138"/>
      <c r="K82" s="1138"/>
      <c r="L82" s="1138"/>
      <c r="M82" s="1138"/>
      <c r="N82" s="1139"/>
      <c r="O82" s="1104" t="s">
        <v>956</v>
      </c>
      <c r="P82" s="1105"/>
      <c r="Q82" s="1105"/>
      <c r="R82" s="1105"/>
      <c r="S82" s="1106"/>
      <c r="T82" s="739" t="str">
        <f>IF(ISBLANK(AE183),"",AE183)</f>
        <v/>
      </c>
      <c r="U82" s="845"/>
      <c r="V82" s="740"/>
      <c r="W82" s="1083" t="s">
        <v>957</v>
      </c>
      <c r="X82" s="1084"/>
      <c r="Y82" s="1084"/>
      <c r="Z82" s="1084"/>
      <c r="AA82" s="1085"/>
      <c r="AB82" s="739" t="str">
        <f>IF(ISBLANK(K186),"",K186)</f>
        <v/>
      </c>
      <c r="AC82" s="845"/>
      <c r="AD82" s="740"/>
      <c r="AE82" s="1117" t="s">
        <v>958</v>
      </c>
      <c r="AF82" s="1118"/>
      <c r="AG82" s="1118"/>
      <c r="AH82" s="1118"/>
      <c r="AI82" s="1118"/>
      <c r="AJ82" s="1118"/>
      <c r="AK82" s="1118"/>
      <c r="AL82" s="1118"/>
      <c r="AM82" s="754"/>
      <c r="AN82" s="683">
        <v>2511</v>
      </c>
      <c r="AO82" s="683"/>
      <c r="AP82" s="683"/>
      <c r="AQ82" s="683"/>
      <c r="AR82" s="683" t="str">
        <f>IF(ISBLANK(AE147),"",AE147)</f>
        <v/>
      </c>
      <c r="AS82" s="683"/>
      <c r="AT82" s="683"/>
      <c r="AU82" s="683"/>
      <c r="AV82" s="683" t="str">
        <f>IF(ISBLANK(AE148),"",AE148)</f>
        <v/>
      </c>
      <c r="AW82" s="683"/>
      <c r="AX82" s="683"/>
      <c r="AY82" s="683"/>
      <c r="AZ82" s="1154"/>
      <c r="BA82" s="1155"/>
      <c r="BB82" s="1155"/>
      <c r="BC82" s="1155"/>
      <c r="BD82" s="1155"/>
      <c r="BE82" s="1155"/>
      <c r="BF82" s="1155"/>
      <c r="BG82" s="1155"/>
      <c r="BH82" s="1156"/>
      <c r="BI82" s="63"/>
      <c r="BJ82" s="63"/>
      <c r="BK82" s="63"/>
    </row>
    <row r="83" spans="2:63" ht="17.100000000000001" customHeight="1">
      <c r="B83" s="63"/>
      <c r="C83" s="1128"/>
      <c r="D83" s="919"/>
      <c r="E83" s="656"/>
      <c r="F83" s="656"/>
      <c r="G83" s="656"/>
      <c r="H83" s="1133"/>
      <c r="I83" s="1138"/>
      <c r="J83" s="1138"/>
      <c r="K83" s="1138"/>
      <c r="L83" s="1138"/>
      <c r="M83" s="1138"/>
      <c r="N83" s="1139"/>
      <c r="O83" s="1107"/>
      <c r="P83" s="1108"/>
      <c r="Q83" s="1108"/>
      <c r="R83" s="1108"/>
      <c r="S83" s="1109"/>
      <c r="T83" s="836"/>
      <c r="U83" s="942"/>
      <c r="V83" s="837"/>
      <c r="W83" s="1086"/>
      <c r="X83" s="1087"/>
      <c r="Y83" s="1087"/>
      <c r="Z83" s="1087"/>
      <c r="AA83" s="1088"/>
      <c r="AB83" s="836"/>
      <c r="AC83" s="942"/>
      <c r="AD83" s="837"/>
      <c r="AE83" s="755" t="s">
        <v>511</v>
      </c>
      <c r="AF83" s="755"/>
      <c r="AG83" s="755"/>
      <c r="AH83" s="755"/>
      <c r="AI83" s="755"/>
      <c r="AJ83" s="755"/>
      <c r="AK83" s="755"/>
      <c r="AL83" s="755"/>
      <c r="AM83" s="755"/>
      <c r="AN83" s="683">
        <v>2512</v>
      </c>
      <c r="AO83" s="683"/>
      <c r="AP83" s="683"/>
      <c r="AQ83" s="683"/>
      <c r="AR83" s="683" t="str">
        <f>IF(ISBLANK(AF147),"",AF147)</f>
        <v/>
      </c>
      <c r="AS83" s="683"/>
      <c r="AT83" s="683"/>
      <c r="AU83" s="683"/>
      <c r="AV83" s="683" t="str">
        <f>IF(ISBLANK(AF148),"",AF148)</f>
        <v/>
      </c>
      <c r="AW83" s="683"/>
      <c r="AX83" s="683"/>
      <c r="AY83" s="683"/>
      <c r="AZ83" s="1154"/>
      <c r="BA83" s="1155"/>
      <c r="BB83" s="1155"/>
      <c r="BC83" s="1155"/>
      <c r="BD83" s="1155"/>
      <c r="BE83" s="1155"/>
      <c r="BF83" s="1155"/>
      <c r="BG83" s="1155"/>
      <c r="BH83" s="1156"/>
      <c r="BI83" s="63"/>
      <c r="BJ83" s="63"/>
      <c r="BK83" s="63"/>
    </row>
    <row r="84" spans="2:63" ht="17.100000000000001" customHeight="1">
      <c r="B84" s="63"/>
      <c r="C84" s="1128"/>
      <c r="D84" s="919"/>
      <c r="E84" s="656"/>
      <c r="F84" s="656"/>
      <c r="G84" s="656"/>
      <c r="H84" s="1133"/>
      <c r="I84" s="1138"/>
      <c r="J84" s="1138"/>
      <c r="K84" s="1138"/>
      <c r="L84" s="1138"/>
      <c r="M84" s="1138"/>
      <c r="N84" s="1139"/>
      <c r="O84" s="1089" t="s">
        <v>959</v>
      </c>
      <c r="P84" s="1090"/>
      <c r="Q84" s="1090"/>
      <c r="R84" s="1090"/>
      <c r="S84" s="1091"/>
      <c r="T84" s="739" t="str">
        <f>IF(ISBLANK(AI183),"",AI183)</f>
        <v/>
      </c>
      <c r="U84" s="845"/>
      <c r="V84" s="740"/>
      <c r="W84" s="1083" t="s">
        <v>960</v>
      </c>
      <c r="X84" s="1084"/>
      <c r="Y84" s="1084"/>
      <c r="Z84" s="1084"/>
      <c r="AA84" s="1085"/>
      <c r="AB84" s="739" t="str">
        <f>IF(ISBLANK(S186),"",S186)</f>
        <v/>
      </c>
      <c r="AC84" s="845"/>
      <c r="AD84" s="740"/>
      <c r="AE84" s="1117" t="s">
        <v>961</v>
      </c>
      <c r="AF84" s="1118"/>
      <c r="AG84" s="1118"/>
      <c r="AH84" s="1118"/>
      <c r="AI84" s="1118"/>
      <c r="AJ84" s="1118"/>
      <c r="AK84" s="1118"/>
      <c r="AL84" s="1118"/>
      <c r="AM84" s="754"/>
      <c r="AN84" s="683">
        <v>2513</v>
      </c>
      <c r="AO84" s="683"/>
      <c r="AP84" s="683"/>
      <c r="AQ84" s="683"/>
      <c r="AR84" s="683" t="str">
        <f>IF(ISBLANK(AG147),"",AG147)</f>
        <v/>
      </c>
      <c r="AS84" s="683"/>
      <c r="AT84" s="683"/>
      <c r="AU84" s="683"/>
      <c r="AV84" s="683" t="str">
        <f>IF(ISBLANK(AG148),"",AG148)</f>
        <v/>
      </c>
      <c r="AW84" s="683"/>
      <c r="AX84" s="683"/>
      <c r="AY84" s="683"/>
      <c r="AZ84" s="1154"/>
      <c r="BA84" s="1155"/>
      <c r="BB84" s="1155"/>
      <c r="BC84" s="1155"/>
      <c r="BD84" s="1155"/>
      <c r="BE84" s="1155"/>
      <c r="BF84" s="1155"/>
      <c r="BG84" s="1155"/>
      <c r="BH84" s="1156"/>
      <c r="BI84" s="63"/>
      <c r="BJ84" s="63"/>
      <c r="BK84" s="63"/>
    </row>
    <row r="85" spans="2:63" ht="17.100000000000001" customHeight="1">
      <c r="B85" s="63"/>
      <c r="C85" s="1128"/>
      <c r="D85" s="919"/>
      <c r="E85" s="656"/>
      <c r="F85" s="656"/>
      <c r="G85" s="656"/>
      <c r="H85" s="1133"/>
      <c r="I85" s="1138"/>
      <c r="J85" s="1138"/>
      <c r="K85" s="1138"/>
      <c r="L85" s="1138"/>
      <c r="M85" s="1138"/>
      <c r="N85" s="1139"/>
      <c r="O85" s="1092"/>
      <c r="P85" s="1093"/>
      <c r="Q85" s="1093"/>
      <c r="R85" s="1093"/>
      <c r="S85" s="1094"/>
      <c r="T85" s="836"/>
      <c r="U85" s="942"/>
      <c r="V85" s="837"/>
      <c r="W85" s="1086"/>
      <c r="X85" s="1087"/>
      <c r="Y85" s="1087"/>
      <c r="Z85" s="1087"/>
      <c r="AA85" s="1088"/>
      <c r="AB85" s="836"/>
      <c r="AC85" s="942"/>
      <c r="AD85" s="837"/>
      <c r="AE85" s="755" t="s">
        <v>962</v>
      </c>
      <c r="AF85" s="755"/>
      <c r="AG85" s="755"/>
      <c r="AH85" s="755"/>
      <c r="AI85" s="755"/>
      <c r="AJ85" s="755"/>
      <c r="AK85" s="755"/>
      <c r="AL85" s="755"/>
      <c r="AM85" s="755"/>
      <c r="AN85" s="683">
        <v>2514</v>
      </c>
      <c r="AO85" s="683"/>
      <c r="AP85" s="683"/>
      <c r="AQ85" s="683"/>
      <c r="AR85" s="683" t="str">
        <f>IF(ISBLANK(AH147),"",AH147)</f>
        <v/>
      </c>
      <c r="AS85" s="683"/>
      <c r="AT85" s="683"/>
      <c r="AU85" s="683"/>
      <c r="AV85" s="683" t="str">
        <f>IF(ISBLANK(AH148),"",AH148)</f>
        <v/>
      </c>
      <c r="AW85" s="683"/>
      <c r="AX85" s="683"/>
      <c r="AY85" s="683"/>
      <c r="AZ85" s="1154"/>
      <c r="BA85" s="1155"/>
      <c r="BB85" s="1155"/>
      <c r="BC85" s="1155"/>
      <c r="BD85" s="1155"/>
      <c r="BE85" s="1155"/>
      <c r="BF85" s="1155"/>
      <c r="BG85" s="1155"/>
      <c r="BH85" s="1156"/>
      <c r="BI85" s="63"/>
      <c r="BJ85" s="63"/>
      <c r="BK85" s="63"/>
    </row>
    <row r="86" spans="2:63" ht="17.100000000000001" customHeight="1">
      <c r="B86" s="63"/>
      <c r="C86" s="1128"/>
      <c r="D86" s="919"/>
      <c r="E86" s="656"/>
      <c r="F86" s="656"/>
      <c r="G86" s="656"/>
      <c r="H86" s="1133"/>
      <c r="I86" s="1138"/>
      <c r="J86" s="1138"/>
      <c r="K86" s="1138"/>
      <c r="L86" s="1138"/>
      <c r="M86" s="1138"/>
      <c r="N86" s="1139"/>
      <c r="O86" s="1089" t="s">
        <v>963</v>
      </c>
      <c r="P86" s="1090"/>
      <c r="Q86" s="1090"/>
      <c r="R86" s="1090"/>
      <c r="S86" s="1091"/>
      <c r="T86" s="739" t="str">
        <f>IF(ISBLANK(AM183),"",AM183)</f>
        <v/>
      </c>
      <c r="U86" s="845"/>
      <c r="V86" s="740"/>
      <c r="W86" s="1083" t="s">
        <v>964</v>
      </c>
      <c r="X86" s="1084"/>
      <c r="Y86" s="1084"/>
      <c r="Z86" s="1084"/>
      <c r="AA86" s="1085"/>
      <c r="AB86" s="739" t="str">
        <f>IF(ISBLANK(O186),"",O186)</f>
        <v/>
      </c>
      <c r="AC86" s="845"/>
      <c r="AD86" s="740"/>
      <c r="AE86" s="755" t="s">
        <v>965</v>
      </c>
      <c r="AF86" s="755"/>
      <c r="AG86" s="755"/>
      <c r="AH86" s="755"/>
      <c r="AI86" s="755"/>
      <c r="AJ86" s="755"/>
      <c r="AK86" s="755"/>
      <c r="AL86" s="755"/>
      <c r="AM86" s="755"/>
      <c r="AN86" s="683">
        <v>2515</v>
      </c>
      <c r="AO86" s="683"/>
      <c r="AP86" s="683"/>
      <c r="AQ86" s="683"/>
      <c r="AR86" s="683" t="str">
        <f>IF(ISBLANK(AI147),"",AI147)</f>
        <v/>
      </c>
      <c r="AS86" s="683"/>
      <c r="AT86" s="683"/>
      <c r="AU86" s="683"/>
      <c r="AV86" s="683" t="str">
        <f>IF(ISBLANK(AI148),"",AI148)</f>
        <v/>
      </c>
      <c r="AW86" s="683"/>
      <c r="AX86" s="683"/>
      <c r="AY86" s="683"/>
      <c r="AZ86" s="1154"/>
      <c r="BA86" s="1155"/>
      <c r="BB86" s="1155"/>
      <c r="BC86" s="1155"/>
      <c r="BD86" s="1155"/>
      <c r="BE86" s="1155"/>
      <c r="BF86" s="1155"/>
      <c r="BG86" s="1155"/>
      <c r="BH86" s="1156"/>
      <c r="BI86" s="63"/>
      <c r="BJ86" s="63"/>
      <c r="BK86" s="63"/>
    </row>
    <row r="87" spans="2:63" ht="17.100000000000001" customHeight="1">
      <c r="B87" s="63"/>
      <c r="C87" s="1128"/>
      <c r="D87" s="919"/>
      <c r="E87" s="656"/>
      <c r="F87" s="656"/>
      <c r="G87" s="656"/>
      <c r="H87" s="1133"/>
      <c r="I87" s="1138"/>
      <c r="J87" s="1138"/>
      <c r="K87" s="1138"/>
      <c r="L87" s="1138"/>
      <c r="M87" s="1138"/>
      <c r="N87" s="1139"/>
      <c r="O87" s="1092"/>
      <c r="P87" s="1093"/>
      <c r="Q87" s="1093"/>
      <c r="R87" s="1093"/>
      <c r="S87" s="1094"/>
      <c r="T87" s="836"/>
      <c r="U87" s="942"/>
      <c r="V87" s="837"/>
      <c r="W87" s="1086"/>
      <c r="X87" s="1087"/>
      <c r="Y87" s="1087"/>
      <c r="Z87" s="1087"/>
      <c r="AA87" s="1088"/>
      <c r="AB87" s="836"/>
      <c r="AC87" s="942"/>
      <c r="AD87" s="837"/>
      <c r="AE87" s="1119" t="s">
        <v>966</v>
      </c>
      <c r="AF87" s="1120"/>
      <c r="AG87" s="1120"/>
      <c r="AH87" s="1120"/>
      <c r="AI87" s="1120"/>
      <c r="AJ87" s="1120"/>
      <c r="AK87" s="1120"/>
      <c r="AL87" s="1120"/>
      <c r="AM87" s="1121"/>
      <c r="AN87" s="683">
        <v>2516</v>
      </c>
      <c r="AO87" s="683"/>
      <c r="AP87" s="683"/>
      <c r="AQ87" s="683"/>
      <c r="AR87" s="683" t="str">
        <f>IF(ISBLANK(AJ147),"",AJ147)</f>
        <v/>
      </c>
      <c r="AS87" s="683"/>
      <c r="AT87" s="683"/>
      <c r="AU87" s="683"/>
      <c r="AV87" s="683" t="str">
        <f>IF(ISBLANK(AJ148),"",AJ148)</f>
        <v/>
      </c>
      <c r="AW87" s="683"/>
      <c r="AX87" s="683"/>
      <c r="AY87" s="683"/>
      <c r="AZ87" s="1154"/>
      <c r="BA87" s="1155"/>
      <c r="BB87" s="1155"/>
      <c r="BC87" s="1155"/>
      <c r="BD87" s="1155"/>
      <c r="BE87" s="1155"/>
      <c r="BF87" s="1155"/>
      <c r="BG87" s="1155"/>
      <c r="BH87" s="1156"/>
      <c r="BI87" s="63"/>
      <c r="BJ87" s="63"/>
      <c r="BK87" s="63"/>
    </row>
    <row r="88" spans="2:63" ht="17.100000000000001" customHeight="1">
      <c r="B88" s="63"/>
      <c r="C88" s="1128"/>
      <c r="D88" s="919"/>
      <c r="E88" s="656"/>
      <c r="F88" s="656"/>
      <c r="G88" s="656"/>
      <c r="H88" s="1133"/>
      <c r="I88" s="1138"/>
      <c r="J88" s="1138"/>
      <c r="K88" s="1138"/>
      <c r="L88" s="1138"/>
      <c r="M88" s="1138"/>
      <c r="N88" s="1139"/>
      <c r="O88" s="1114" t="s">
        <v>704</v>
      </c>
      <c r="P88" s="1115"/>
      <c r="Q88" s="1115"/>
      <c r="R88" s="1115"/>
      <c r="S88" s="1116"/>
      <c r="T88" s="739" t="str">
        <f>IF(ISBLANK(AQ183),"",AQ183)</f>
        <v/>
      </c>
      <c r="U88" s="845"/>
      <c r="V88" s="740"/>
      <c r="W88" s="1083" t="str">
        <f>AI185</f>
        <v>（その他）</v>
      </c>
      <c r="X88" s="1084"/>
      <c r="Y88" s="1084"/>
      <c r="Z88" s="1084"/>
      <c r="AA88" s="1085"/>
      <c r="AB88" s="739" t="str">
        <f>IF(ISBLANK(AI186),"",AI186)</f>
        <v/>
      </c>
      <c r="AC88" s="845"/>
      <c r="AD88" s="740"/>
      <c r="AE88" s="1117" t="s">
        <v>967</v>
      </c>
      <c r="AF88" s="1118"/>
      <c r="AG88" s="1118"/>
      <c r="AH88" s="1118"/>
      <c r="AI88" s="1118"/>
      <c r="AJ88" s="1118"/>
      <c r="AK88" s="1118"/>
      <c r="AL88" s="1118"/>
      <c r="AM88" s="754"/>
      <c r="AN88" s="683">
        <v>2517</v>
      </c>
      <c r="AO88" s="683"/>
      <c r="AP88" s="683"/>
      <c r="AQ88" s="683"/>
      <c r="AR88" s="683" t="str">
        <f>IF(ISBLANK(AK147),"",AK147)</f>
        <v>　</v>
      </c>
      <c r="AS88" s="683"/>
      <c r="AT88" s="683"/>
      <c r="AU88" s="683"/>
      <c r="AV88" s="683" t="str">
        <f>IF(ISBLANK(AK148),"",AK148)</f>
        <v/>
      </c>
      <c r="AW88" s="683"/>
      <c r="AX88" s="683"/>
      <c r="AY88" s="683"/>
      <c r="AZ88" s="1154"/>
      <c r="BA88" s="1155"/>
      <c r="BB88" s="1155"/>
      <c r="BC88" s="1155"/>
      <c r="BD88" s="1155"/>
      <c r="BE88" s="1155"/>
      <c r="BF88" s="1155"/>
      <c r="BG88" s="1155"/>
      <c r="BH88" s="1156"/>
      <c r="BI88" s="63"/>
      <c r="BJ88" s="63"/>
      <c r="BK88" s="63"/>
    </row>
    <row r="89" spans="2:63" ht="17.100000000000001" customHeight="1">
      <c r="B89" s="63"/>
      <c r="C89" s="1128"/>
      <c r="D89" s="919"/>
      <c r="E89" s="656"/>
      <c r="F89" s="656"/>
      <c r="G89" s="656"/>
      <c r="H89" s="1133"/>
      <c r="I89" s="1138"/>
      <c r="J89" s="1138"/>
      <c r="K89" s="1138"/>
      <c r="L89" s="1138"/>
      <c r="M89" s="1138"/>
      <c r="N89" s="1139"/>
      <c r="O89" s="1110" t="s">
        <v>968</v>
      </c>
      <c r="P89" s="1111"/>
      <c r="Q89" s="1111"/>
      <c r="R89" s="1111"/>
      <c r="S89" s="1112"/>
      <c r="T89" s="836"/>
      <c r="U89" s="942"/>
      <c r="V89" s="837"/>
      <c r="W89" s="1086"/>
      <c r="X89" s="1087"/>
      <c r="Y89" s="1087"/>
      <c r="Z89" s="1087"/>
      <c r="AA89" s="1088"/>
      <c r="AB89" s="836"/>
      <c r="AC89" s="942"/>
      <c r="AD89" s="837"/>
      <c r="AE89" s="824" t="s">
        <v>969</v>
      </c>
      <c r="AF89" s="1113"/>
      <c r="AG89" s="1113"/>
      <c r="AH89" s="1113"/>
      <c r="AI89" s="1113"/>
      <c r="AJ89" s="1113"/>
      <c r="AK89" s="1113"/>
      <c r="AL89" s="1113"/>
      <c r="AM89" s="825"/>
      <c r="AN89" s="683">
        <v>2518</v>
      </c>
      <c r="AO89" s="683"/>
      <c r="AP89" s="683"/>
      <c r="AQ89" s="683"/>
      <c r="AR89" s="683" t="str">
        <f>IF(ISBLANK(AL147),"",AL147)</f>
        <v/>
      </c>
      <c r="AS89" s="683"/>
      <c r="AT89" s="683"/>
      <c r="AU89" s="683"/>
      <c r="AV89" s="683" t="str">
        <f>IF(ISBLANK(AL148),"",AL148)</f>
        <v/>
      </c>
      <c r="AW89" s="683"/>
      <c r="AX89" s="683"/>
      <c r="AY89" s="683"/>
      <c r="AZ89" s="1154"/>
      <c r="BA89" s="1155"/>
      <c r="BB89" s="1155"/>
      <c r="BC89" s="1155"/>
      <c r="BD89" s="1155"/>
      <c r="BE89" s="1155"/>
      <c r="BF89" s="1155"/>
      <c r="BG89" s="1155"/>
      <c r="BH89" s="1156"/>
      <c r="BI89" s="63"/>
      <c r="BJ89" s="63"/>
      <c r="BK89" s="63"/>
    </row>
    <row r="90" spans="2:63" ht="17.100000000000001" customHeight="1">
      <c r="B90" s="63"/>
      <c r="C90" s="1128"/>
      <c r="D90" s="919"/>
      <c r="E90" s="656"/>
      <c r="F90" s="656"/>
      <c r="G90" s="656"/>
      <c r="H90" s="1133"/>
      <c r="I90" s="1138"/>
      <c r="J90" s="1138"/>
      <c r="K90" s="1138"/>
      <c r="L90" s="1138"/>
      <c r="M90" s="1138"/>
      <c r="N90" s="1139"/>
      <c r="O90" s="1104" t="s">
        <v>970</v>
      </c>
      <c r="P90" s="1105"/>
      <c r="Q90" s="1105"/>
      <c r="R90" s="1105"/>
      <c r="S90" s="1106"/>
      <c r="T90" s="739" t="str">
        <f>IF(ISBLANK(W183),"",W183)</f>
        <v/>
      </c>
      <c r="U90" s="845"/>
      <c r="V90" s="740"/>
      <c r="W90" s="1083" t="str">
        <f>AM185</f>
        <v>（その他）</v>
      </c>
      <c r="X90" s="1084"/>
      <c r="Y90" s="1084"/>
      <c r="Z90" s="1084"/>
      <c r="AA90" s="1085"/>
      <c r="AB90" s="739" t="str">
        <f>IF(ISBLANK(AM186),"",AM186)</f>
        <v/>
      </c>
      <c r="AC90" s="845"/>
      <c r="AD90" s="740"/>
      <c r="AE90" s="755" t="s">
        <v>971</v>
      </c>
      <c r="AF90" s="755"/>
      <c r="AG90" s="755"/>
      <c r="AH90" s="755"/>
      <c r="AI90" s="755"/>
      <c r="AJ90" s="755"/>
      <c r="AK90" s="755"/>
      <c r="AL90" s="755"/>
      <c r="AM90" s="755"/>
      <c r="AN90" s="683">
        <v>2519</v>
      </c>
      <c r="AO90" s="683"/>
      <c r="AP90" s="683"/>
      <c r="AQ90" s="683"/>
      <c r="AR90" s="683" t="str">
        <f>IF(ISBLANK(AM147),"",AM147)</f>
        <v/>
      </c>
      <c r="AS90" s="683"/>
      <c r="AT90" s="683"/>
      <c r="AU90" s="683"/>
      <c r="AV90" s="683" t="str">
        <f>IF(ISBLANK(AM148),"",AM148)</f>
        <v/>
      </c>
      <c r="AW90" s="683"/>
      <c r="AX90" s="683"/>
      <c r="AY90" s="683"/>
      <c r="AZ90" s="1154"/>
      <c r="BA90" s="1155"/>
      <c r="BB90" s="1155"/>
      <c r="BC90" s="1155"/>
      <c r="BD90" s="1155"/>
      <c r="BE90" s="1155"/>
      <c r="BF90" s="1155"/>
      <c r="BG90" s="1155"/>
      <c r="BH90" s="1156"/>
      <c r="BI90" s="63"/>
      <c r="BJ90" s="63"/>
      <c r="BK90" s="63"/>
    </row>
    <row r="91" spans="2:63" ht="17.100000000000001" customHeight="1">
      <c r="B91" s="63"/>
      <c r="C91" s="1128"/>
      <c r="D91" s="919"/>
      <c r="E91" s="656"/>
      <c r="F91" s="656"/>
      <c r="G91" s="656"/>
      <c r="H91" s="1133"/>
      <c r="I91" s="1138"/>
      <c r="J91" s="1138"/>
      <c r="K91" s="1138"/>
      <c r="L91" s="1138"/>
      <c r="M91" s="1138"/>
      <c r="N91" s="1139"/>
      <c r="O91" s="1107"/>
      <c r="P91" s="1108"/>
      <c r="Q91" s="1108"/>
      <c r="R91" s="1108"/>
      <c r="S91" s="1109"/>
      <c r="T91" s="836"/>
      <c r="U91" s="942"/>
      <c r="V91" s="837"/>
      <c r="W91" s="1086"/>
      <c r="X91" s="1087"/>
      <c r="Y91" s="1087"/>
      <c r="Z91" s="1087"/>
      <c r="AA91" s="1088"/>
      <c r="AB91" s="836"/>
      <c r="AC91" s="942"/>
      <c r="AD91" s="837"/>
      <c r="AE91" s="755" t="s">
        <v>723</v>
      </c>
      <c r="AF91" s="755"/>
      <c r="AG91" s="755"/>
      <c r="AH91" s="755"/>
      <c r="AI91" s="755"/>
      <c r="AJ91" s="755"/>
      <c r="AK91" s="755"/>
      <c r="AL91" s="755"/>
      <c r="AM91" s="755"/>
      <c r="AN91" s="683">
        <v>2520</v>
      </c>
      <c r="AO91" s="683"/>
      <c r="AP91" s="683"/>
      <c r="AQ91" s="683"/>
      <c r="AR91" s="683" t="str">
        <f>IF(ISBLANK(AN147),"",AN147)</f>
        <v/>
      </c>
      <c r="AS91" s="683"/>
      <c r="AT91" s="683"/>
      <c r="AU91" s="683"/>
      <c r="AV91" s="683" t="str">
        <f>IF(ISBLANK(AN148),"",AN148)</f>
        <v/>
      </c>
      <c r="AW91" s="683"/>
      <c r="AX91" s="683"/>
      <c r="AY91" s="683"/>
      <c r="AZ91" s="1154"/>
      <c r="BA91" s="1155"/>
      <c r="BB91" s="1155"/>
      <c r="BC91" s="1155"/>
      <c r="BD91" s="1155"/>
      <c r="BE91" s="1155"/>
      <c r="BF91" s="1155"/>
      <c r="BG91" s="1155"/>
      <c r="BH91" s="1156"/>
      <c r="BI91" s="63"/>
      <c r="BJ91" s="63"/>
      <c r="BK91" s="63"/>
    </row>
    <row r="92" spans="2:63" ht="17.100000000000001" customHeight="1">
      <c r="B92" s="63"/>
      <c r="C92" s="1128"/>
      <c r="D92" s="919"/>
      <c r="E92" s="656"/>
      <c r="F92" s="656"/>
      <c r="G92" s="656"/>
      <c r="H92" s="1133"/>
      <c r="I92" s="1138"/>
      <c r="J92" s="1138"/>
      <c r="K92" s="1138"/>
      <c r="L92" s="1138"/>
      <c r="M92" s="1138"/>
      <c r="N92" s="1139"/>
      <c r="O92" s="1104" t="s">
        <v>972</v>
      </c>
      <c r="P92" s="1105"/>
      <c r="Q92" s="1105"/>
      <c r="R92" s="1105"/>
      <c r="S92" s="1106"/>
      <c r="T92" s="739" t="str">
        <f>IF(ISBLANK(AA183),"",AA183)</f>
        <v/>
      </c>
      <c r="U92" s="845"/>
      <c r="V92" s="740"/>
      <c r="W92" s="1083" t="str">
        <f>AQ185</f>
        <v>（その他）</v>
      </c>
      <c r="X92" s="1084"/>
      <c r="Y92" s="1084"/>
      <c r="Z92" s="1084"/>
      <c r="AA92" s="1085"/>
      <c r="AB92" s="739" t="str">
        <f>IF(ISBLANK(AQ186),"",AQ186)</f>
        <v/>
      </c>
      <c r="AC92" s="845"/>
      <c r="AD92" s="740"/>
      <c r="AE92" s="755" t="s">
        <v>973</v>
      </c>
      <c r="AF92" s="755"/>
      <c r="AG92" s="755"/>
      <c r="AH92" s="755"/>
      <c r="AI92" s="755"/>
      <c r="AJ92" s="755"/>
      <c r="AK92" s="755"/>
      <c r="AL92" s="755"/>
      <c r="AM92" s="755"/>
      <c r="AN92" s="683">
        <v>2521</v>
      </c>
      <c r="AO92" s="683"/>
      <c r="AP92" s="683"/>
      <c r="AQ92" s="683"/>
      <c r="AR92" s="683" t="str">
        <f>IF(ISBLANK(AO147),"",AO147)</f>
        <v/>
      </c>
      <c r="AS92" s="683"/>
      <c r="AT92" s="683"/>
      <c r="AU92" s="683"/>
      <c r="AV92" s="683" t="str">
        <f>IF(ISBLANK(AO148),"",AO148)</f>
        <v/>
      </c>
      <c r="AW92" s="683"/>
      <c r="AX92" s="683"/>
      <c r="AY92" s="683"/>
      <c r="AZ92" s="1154"/>
      <c r="BA92" s="1155"/>
      <c r="BB92" s="1155"/>
      <c r="BC92" s="1155"/>
      <c r="BD92" s="1155"/>
      <c r="BE92" s="1155"/>
      <c r="BF92" s="1155"/>
      <c r="BG92" s="1155"/>
      <c r="BH92" s="1156"/>
      <c r="BI92" s="63"/>
      <c r="BJ92" s="63"/>
      <c r="BK92" s="63"/>
    </row>
    <row r="93" spans="2:63" ht="17.100000000000001" customHeight="1">
      <c r="B93" s="63"/>
      <c r="C93" s="1128"/>
      <c r="D93" s="919"/>
      <c r="E93" s="656"/>
      <c r="F93" s="656"/>
      <c r="G93" s="656"/>
      <c r="H93" s="1133"/>
      <c r="I93" s="1138"/>
      <c r="J93" s="1138"/>
      <c r="K93" s="1138"/>
      <c r="L93" s="1138"/>
      <c r="M93" s="1138"/>
      <c r="N93" s="1139"/>
      <c r="O93" s="1107"/>
      <c r="P93" s="1108"/>
      <c r="Q93" s="1108"/>
      <c r="R93" s="1108"/>
      <c r="S93" s="1109"/>
      <c r="T93" s="836"/>
      <c r="U93" s="942"/>
      <c r="V93" s="837"/>
      <c r="W93" s="1086"/>
      <c r="X93" s="1087"/>
      <c r="Y93" s="1087"/>
      <c r="Z93" s="1087"/>
      <c r="AA93" s="1088"/>
      <c r="AB93" s="836"/>
      <c r="AC93" s="942"/>
      <c r="AD93" s="837"/>
      <c r="AE93" s="755" t="s">
        <v>974</v>
      </c>
      <c r="AF93" s="755"/>
      <c r="AG93" s="755"/>
      <c r="AH93" s="755"/>
      <c r="AI93" s="755"/>
      <c r="AJ93" s="755"/>
      <c r="AK93" s="755"/>
      <c r="AL93" s="755"/>
      <c r="AM93" s="755"/>
      <c r="AN93" s="683">
        <v>2522</v>
      </c>
      <c r="AO93" s="683"/>
      <c r="AP93" s="683"/>
      <c r="AQ93" s="683"/>
      <c r="AR93" s="1095"/>
      <c r="AS93" s="1096"/>
      <c r="AT93" s="1096"/>
      <c r="AU93" s="1097"/>
      <c r="AV93" s="683" t="str">
        <f>IF(ISBLANK(AP148),"",AP148)</f>
        <v/>
      </c>
      <c r="AW93" s="683"/>
      <c r="AX93" s="683"/>
      <c r="AY93" s="683"/>
      <c r="AZ93" s="1154"/>
      <c r="BA93" s="1155"/>
      <c r="BB93" s="1155"/>
      <c r="BC93" s="1155"/>
      <c r="BD93" s="1155"/>
      <c r="BE93" s="1155"/>
      <c r="BF93" s="1155"/>
      <c r="BG93" s="1155"/>
      <c r="BH93" s="1156"/>
      <c r="BI93" s="63"/>
      <c r="BJ93" s="63"/>
      <c r="BK93" s="63"/>
    </row>
    <row r="94" spans="2:63" ht="17.100000000000001" customHeight="1">
      <c r="B94" s="63"/>
      <c r="C94" s="1128"/>
      <c r="D94" s="919"/>
      <c r="E94" s="656"/>
      <c r="F94" s="656"/>
      <c r="G94" s="656"/>
      <c r="H94" s="1133"/>
      <c r="I94" s="1138"/>
      <c r="J94" s="1138"/>
      <c r="K94" s="1138"/>
      <c r="L94" s="1138"/>
      <c r="M94" s="1138"/>
      <c r="N94" s="1139"/>
      <c r="O94" s="1089" t="str">
        <f>AU182</f>
        <v>地質調査</v>
      </c>
      <c r="P94" s="1090"/>
      <c r="Q94" s="1090"/>
      <c r="R94" s="1090"/>
      <c r="S94" s="1091"/>
      <c r="T94" s="739" t="str">
        <f>IF(ISBLANK(AU183),"",AU183)</f>
        <v/>
      </c>
      <c r="U94" s="845"/>
      <c r="V94" s="740"/>
      <c r="W94" s="1083" t="str">
        <f>AU185</f>
        <v>（その他）</v>
      </c>
      <c r="X94" s="1084"/>
      <c r="Y94" s="1084"/>
      <c r="Z94" s="1084"/>
      <c r="AA94" s="1085"/>
      <c r="AB94" s="739" t="str">
        <f>IF(ISBLANK(AU186),"",AU186)</f>
        <v/>
      </c>
      <c r="AC94" s="845"/>
      <c r="AD94" s="740"/>
      <c r="AE94" s="755" t="s">
        <v>975</v>
      </c>
      <c r="AF94" s="755"/>
      <c r="AG94" s="755"/>
      <c r="AH94" s="755"/>
      <c r="AI94" s="755"/>
      <c r="AJ94" s="755"/>
      <c r="AK94" s="755"/>
      <c r="AL94" s="755"/>
      <c r="AM94" s="755"/>
      <c r="AN94" s="683">
        <v>2523</v>
      </c>
      <c r="AO94" s="683"/>
      <c r="AP94" s="683"/>
      <c r="AQ94" s="683"/>
      <c r="AR94" s="1098"/>
      <c r="AS94" s="1099"/>
      <c r="AT94" s="1099"/>
      <c r="AU94" s="1100"/>
      <c r="AV94" s="683" t="str">
        <f>IF(ISBLANK(AQ148),"",AQ148)</f>
        <v/>
      </c>
      <c r="AW94" s="683"/>
      <c r="AX94" s="683"/>
      <c r="AY94" s="683"/>
      <c r="AZ94" s="1154"/>
      <c r="BA94" s="1155"/>
      <c r="BB94" s="1155"/>
      <c r="BC94" s="1155"/>
      <c r="BD94" s="1155"/>
      <c r="BE94" s="1155"/>
      <c r="BF94" s="1155"/>
      <c r="BG94" s="1155"/>
      <c r="BH94" s="1156"/>
      <c r="BI94" s="63"/>
      <c r="BJ94" s="63"/>
      <c r="BK94" s="63"/>
    </row>
    <row r="95" spans="2:63" ht="17.100000000000001" customHeight="1">
      <c r="B95" s="63"/>
      <c r="C95" s="1128"/>
      <c r="D95" s="919"/>
      <c r="E95" s="656"/>
      <c r="F95" s="656"/>
      <c r="G95" s="656"/>
      <c r="H95" s="1133"/>
      <c r="I95" s="1138"/>
      <c r="J95" s="1138"/>
      <c r="K95" s="1138"/>
      <c r="L95" s="1138"/>
      <c r="M95" s="1138"/>
      <c r="N95" s="1139"/>
      <c r="O95" s="1092"/>
      <c r="P95" s="1093"/>
      <c r="Q95" s="1093"/>
      <c r="R95" s="1093"/>
      <c r="S95" s="1094"/>
      <c r="T95" s="836"/>
      <c r="U95" s="942"/>
      <c r="V95" s="837"/>
      <c r="W95" s="1086"/>
      <c r="X95" s="1087"/>
      <c r="Y95" s="1087"/>
      <c r="Z95" s="1087"/>
      <c r="AA95" s="1088"/>
      <c r="AB95" s="836"/>
      <c r="AC95" s="942"/>
      <c r="AD95" s="837"/>
      <c r="AE95" s="755" t="s">
        <v>976</v>
      </c>
      <c r="AF95" s="755"/>
      <c r="AG95" s="755"/>
      <c r="AH95" s="755"/>
      <c r="AI95" s="755"/>
      <c r="AJ95" s="755"/>
      <c r="AK95" s="755"/>
      <c r="AL95" s="755"/>
      <c r="AM95" s="755"/>
      <c r="AN95" s="683">
        <v>2524</v>
      </c>
      <c r="AO95" s="683"/>
      <c r="AP95" s="683"/>
      <c r="AQ95" s="683"/>
      <c r="AR95" s="1098"/>
      <c r="AS95" s="1099"/>
      <c r="AT95" s="1099"/>
      <c r="AU95" s="1100"/>
      <c r="AV95" s="683" t="str">
        <f>IF(ISBLANK(AR148),"",AR148)</f>
        <v/>
      </c>
      <c r="AW95" s="683"/>
      <c r="AX95" s="683"/>
      <c r="AY95" s="683"/>
      <c r="AZ95" s="1154"/>
      <c r="BA95" s="1155"/>
      <c r="BB95" s="1155"/>
      <c r="BC95" s="1155"/>
      <c r="BD95" s="1155"/>
      <c r="BE95" s="1155"/>
      <c r="BF95" s="1155"/>
      <c r="BG95" s="1155"/>
      <c r="BH95" s="1156"/>
      <c r="BI95" s="63"/>
      <c r="BJ95" s="63"/>
      <c r="BK95" s="63"/>
    </row>
    <row r="96" spans="2:63" ht="17.100000000000001" customHeight="1">
      <c r="B96" s="63"/>
      <c r="C96" s="1128"/>
      <c r="D96" s="919"/>
      <c r="E96" s="656"/>
      <c r="F96" s="656"/>
      <c r="G96" s="656"/>
      <c r="H96" s="1133"/>
      <c r="I96" s="1138"/>
      <c r="J96" s="1138"/>
      <c r="K96" s="1138"/>
      <c r="L96" s="1138"/>
      <c r="M96" s="1138"/>
      <c r="N96" s="1139"/>
      <c r="O96" s="1089" t="str">
        <f>AY182</f>
        <v>（その他）</v>
      </c>
      <c r="P96" s="1090"/>
      <c r="Q96" s="1090"/>
      <c r="R96" s="1090"/>
      <c r="S96" s="1091"/>
      <c r="T96" s="739" t="str">
        <f>IF(ISBLANK(AY183),"",AY183)</f>
        <v/>
      </c>
      <c r="U96" s="845"/>
      <c r="V96" s="740"/>
      <c r="W96" s="1083"/>
      <c r="X96" s="1084"/>
      <c r="Y96" s="1084"/>
      <c r="Z96" s="1084"/>
      <c r="AA96" s="1085"/>
      <c r="AB96" s="739"/>
      <c r="AC96" s="845"/>
      <c r="AD96" s="740"/>
      <c r="AE96" s="755" t="s">
        <v>977</v>
      </c>
      <c r="AF96" s="755"/>
      <c r="AG96" s="755"/>
      <c r="AH96" s="755"/>
      <c r="AI96" s="755"/>
      <c r="AJ96" s="755"/>
      <c r="AK96" s="755"/>
      <c r="AL96" s="755"/>
      <c r="AM96" s="755"/>
      <c r="AN96" s="683">
        <v>2525</v>
      </c>
      <c r="AO96" s="683"/>
      <c r="AP96" s="683"/>
      <c r="AQ96" s="683"/>
      <c r="AR96" s="1098"/>
      <c r="AS96" s="1099"/>
      <c r="AT96" s="1099"/>
      <c r="AU96" s="1100"/>
      <c r="AV96" s="683" t="str">
        <f>IF(ISBLANK(AS148),"",AS148)</f>
        <v/>
      </c>
      <c r="AW96" s="683"/>
      <c r="AX96" s="683"/>
      <c r="AY96" s="683"/>
      <c r="AZ96" s="1154"/>
      <c r="BA96" s="1155"/>
      <c r="BB96" s="1155"/>
      <c r="BC96" s="1155"/>
      <c r="BD96" s="1155"/>
      <c r="BE96" s="1155"/>
      <c r="BF96" s="1155"/>
      <c r="BG96" s="1155"/>
      <c r="BH96" s="1156"/>
      <c r="BI96" s="63"/>
      <c r="BJ96" s="63"/>
      <c r="BK96" s="63"/>
    </row>
    <row r="97" spans="2:63" ht="17.100000000000001" customHeight="1">
      <c r="B97" s="63"/>
      <c r="C97" s="1128"/>
      <c r="D97" s="919"/>
      <c r="E97" s="656"/>
      <c r="F97" s="656"/>
      <c r="G97" s="656"/>
      <c r="H97" s="1133"/>
      <c r="I97" s="1138"/>
      <c r="J97" s="1138"/>
      <c r="K97" s="1138"/>
      <c r="L97" s="1138"/>
      <c r="M97" s="1138"/>
      <c r="N97" s="1139"/>
      <c r="O97" s="1092"/>
      <c r="P97" s="1093"/>
      <c r="Q97" s="1093"/>
      <c r="R97" s="1093"/>
      <c r="S97" s="1094"/>
      <c r="T97" s="836"/>
      <c r="U97" s="942"/>
      <c r="V97" s="837"/>
      <c r="W97" s="1086"/>
      <c r="X97" s="1087"/>
      <c r="Y97" s="1087"/>
      <c r="Z97" s="1087"/>
      <c r="AA97" s="1088"/>
      <c r="AB97" s="836"/>
      <c r="AC97" s="942"/>
      <c r="AD97" s="837"/>
      <c r="AE97" s="755" t="s">
        <v>978</v>
      </c>
      <c r="AF97" s="755"/>
      <c r="AG97" s="755"/>
      <c r="AH97" s="755"/>
      <c r="AI97" s="755"/>
      <c r="AJ97" s="755"/>
      <c r="AK97" s="755"/>
      <c r="AL97" s="755"/>
      <c r="AM97" s="755"/>
      <c r="AN97" s="683">
        <v>2526</v>
      </c>
      <c r="AO97" s="683"/>
      <c r="AP97" s="683"/>
      <c r="AQ97" s="683"/>
      <c r="AR97" s="1098"/>
      <c r="AS97" s="1099"/>
      <c r="AT97" s="1099"/>
      <c r="AU97" s="1100"/>
      <c r="AV97" s="683" t="str">
        <f>IF(ISBLANK(AT148),"",AT148)</f>
        <v/>
      </c>
      <c r="AW97" s="683"/>
      <c r="AX97" s="683"/>
      <c r="AY97" s="683"/>
      <c r="AZ97" s="1154"/>
      <c r="BA97" s="1155"/>
      <c r="BB97" s="1155"/>
      <c r="BC97" s="1155"/>
      <c r="BD97" s="1155"/>
      <c r="BE97" s="1155"/>
      <c r="BF97" s="1155"/>
      <c r="BG97" s="1155"/>
      <c r="BH97" s="1156"/>
      <c r="BI97" s="63"/>
      <c r="BJ97" s="63"/>
      <c r="BK97" s="63"/>
    </row>
    <row r="98" spans="2:63" ht="17.100000000000001" customHeight="1">
      <c r="B98" s="63"/>
      <c r="C98" s="1128"/>
      <c r="D98" s="919"/>
      <c r="E98" s="656"/>
      <c r="F98" s="656"/>
      <c r="G98" s="656"/>
      <c r="H98" s="1133"/>
      <c r="I98" s="1138"/>
      <c r="J98" s="1138"/>
      <c r="K98" s="1138"/>
      <c r="L98" s="1138"/>
      <c r="M98" s="1138"/>
      <c r="N98" s="1139"/>
      <c r="O98" s="1089"/>
      <c r="P98" s="1090"/>
      <c r="Q98" s="1090"/>
      <c r="R98" s="1090"/>
      <c r="S98" s="1091"/>
      <c r="T98" s="739"/>
      <c r="U98" s="845"/>
      <c r="V98" s="740"/>
      <c r="W98" s="1083"/>
      <c r="X98" s="1084"/>
      <c r="Y98" s="1084"/>
      <c r="Z98" s="1084"/>
      <c r="AA98" s="1085"/>
      <c r="AB98" s="739"/>
      <c r="AC98" s="845"/>
      <c r="AD98" s="740"/>
      <c r="AE98" s="755" t="s">
        <v>979</v>
      </c>
      <c r="AF98" s="755"/>
      <c r="AG98" s="755"/>
      <c r="AH98" s="755"/>
      <c r="AI98" s="755"/>
      <c r="AJ98" s="755"/>
      <c r="AK98" s="755"/>
      <c r="AL98" s="755"/>
      <c r="AM98" s="755"/>
      <c r="AN98" s="683">
        <v>2527</v>
      </c>
      <c r="AO98" s="683"/>
      <c r="AP98" s="683"/>
      <c r="AQ98" s="683"/>
      <c r="AR98" s="1098"/>
      <c r="AS98" s="1099"/>
      <c r="AT98" s="1099"/>
      <c r="AU98" s="1100"/>
      <c r="AV98" s="683" t="str">
        <f>IF(ISBLANK(AU148),"",AU148)</f>
        <v/>
      </c>
      <c r="AW98" s="683"/>
      <c r="AX98" s="683"/>
      <c r="AY98" s="683"/>
      <c r="AZ98" s="1154"/>
      <c r="BA98" s="1155"/>
      <c r="BB98" s="1155"/>
      <c r="BC98" s="1155"/>
      <c r="BD98" s="1155"/>
      <c r="BE98" s="1155"/>
      <c r="BF98" s="1155"/>
      <c r="BG98" s="1155"/>
      <c r="BH98" s="1156"/>
      <c r="BI98" s="63"/>
      <c r="BJ98" s="63"/>
      <c r="BK98" s="63"/>
    </row>
    <row r="99" spans="2:63" ht="17.100000000000001" customHeight="1">
      <c r="B99" s="63"/>
      <c r="C99" s="1128"/>
      <c r="D99" s="919"/>
      <c r="E99" s="656"/>
      <c r="F99" s="656"/>
      <c r="G99" s="656"/>
      <c r="H99" s="1133"/>
      <c r="I99" s="1138"/>
      <c r="J99" s="1138"/>
      <c r="K99" s="1138"/>
      <c r="L99" s="1138"/>
      <c r="M99" s="1138"/>
      <c r="N99" s="1139"/>
      <c r="O99" s="1092"/>
      <c r="P99" s="1093"/>
      <c r="Q99" s="1093"/>
      <c r="R99" s="1093"/>
      <c r="S99" s="1094"/>
      <c r="T99" s="836"/>
      <c r="U99" s="942"/>
      <c r="V99" s="837"/>
      <c r="W99" s="1086"/>
      <c r="X99" s="1087"/>
      <c r="Y99" s="1087"/>
      <c r="Z99" s="1087"/>
      <c r="AA99" s="1088"/>
      <c r="AB99" s="836"/>
      <c r="AC99" s="942"/>
      <c r="AD99" s="837"/>
      <c r="AE99" s="755" t="s">
        <v>980</v>
      </c>
      <c r="AF99" s="755"/>
      <c r="AG99" s="755"/>
      <c r="AH99" s="755"/>
      <c r="AI99" s="755"/>
      <c r="AJ99" s="755"/>
      <c r="AK99" s="755"/>
      <c r="AL99" s="755"/>
      <c r="AM99" s="755"/>
      <c r="AN99" s="683">
        <v>2528</v>
      </c>
      <c r="AO99" s="683"/>
      <c r="AP99" s="683"/>
      <c r="AQ99" s="683"/>
      <c r="AR99" s="1098"/>
      <c r="AS99" s="1099"/>
      <c r="AT99" s="1099"/>
      <c r="AU99" s="1100"/>
      <c r="AV99" s="683" t="str">
        <f>IF(ISBLANK(AV148),"",AV148)</f>
        <v/>
      </c>
      <c r="AW99" s="683"/>
      <c r="AX99" s="683"/>
      <c r="AY99" s="683"/>
      <c r="AZ99" s="1154"/>
      <c r="BA99" s="1155"/>
      <c r="BB99" s="1155"/>
      <c r="BC99" s="1155"/>
      <c r="BD99" s="1155"/>
      <c r="BE99" s="1155"/>
      <c r="BF99" s="1155"/>
      <c r="BG99" s="1155"/>
      <c r="BH99" s="1156"/>
      <c r="BI99" s="63"/>
      <c r="BJ99" s="63"/>
      <c r="BK99" s="63"/>
    </row>
    <row r="100" spans="2:63" ht="17.100000000000001" customHeight="1">
      <c r="B100" s="63"/>
      <c r="C100" s="1128"/>
      <c r="D100" s="919"/>
      <c r="E100" s="656"/>
      <c r="F100" s="656"/>
      <c r="G100" s="656"/>
      <c r="H100" s="1133"/>
      <c r="I100" s="1138"/>
      <c r="J100" s="1138"/>
      <c r="K100" s="1138"/>
      <c r="L100" s="1138"/>
      <c r="M100" s="1138"/>
      <c r="N100" s="1139"/>
      <c r="O100" s="739" t="s">
        <v>297</v>
      </c>
      <c r="P100" s="845"/>
      <c r="Q100" s="845"/>
      <c r="R100" s="845"/>
      <c r="S100" s="740"/>
      <c r="T100" s="739">
        <f>SUM(T72:V99)</f>
        <v>0</v>
      </c>
      <c r="U100" s="845"/>
      <c r="V100" s="740"/>
      <c r="W100" s="649" t="s">
        <v>297</v>
      </c>
      <c r="X100" s="649"/>
      <c r="Y100" s="649"/>
      <c r="Z100" s="649"/>
      <c r="AA100" s="649"/>
      <c r="AB100" s="739">
        <f>SUM(AB72:AD99)</f>
        <v>0</v>
      </c>
      <c r="AC100" s="845"/>
      <c r="AD100" s="740"/>
      <c r="AE100" s="806" t="s">
        <v>981</v>
      </c>
      <c r="AF100" s="806"/>
      <c r="AG100" s="806"/>
      <c r="AH100" s="806"/>
      <c r="AI100" s="806"/>
      <c r="AJ100" s="806"/>
      <c r="AK100" s="806"/>
      <c r="AL100" s="806"/>
      <c r="AM100" s="806"/>
      <c r="AN100" s="683">
        <v>2529</v>
      </c>
      <c r="AO100" s="683"/>
      <c r="AP100" s="683"/>
      <c r="AQ100" s="683"/>
      <c r="AR100" s="1098"/>
      <c r="AS100" s="1099"/>
      <c r="AT100" s="1099"/>
      <c r="AU100" s="1100"/>
      <c r="AV100" s="649" t="str">
        <f>IF(ISBLANK(AW148),"",AW148)</f>
        <v/>
      </c>
      <c r="AW100" s="649"/>
      <c r="AX100" s="649"/>
      <c r="AY100" s="649"/>
      <c r="AZ100" s="1154"/>
      <c r="BA100" s="1155"/>
      <c r="BB100" s="1155"/>
      <c r="BC100" s="1155"/>
      <c r="BD100" s="1155"/>
      <c r="BE100" s="1155"/>
      <c r="BF100" s="1155"/>
      <c r="BG100" s="1155"/>
      <c r="BH100" s="1156"/>
      <c r="BI100" s="63"/>
      <c r="BJ100" s="63"/>
      <c r="BK100" s="63"/>
    </row>
    <row r="101" spans="2:63" ht="17.100000000000001" customHeight="1" thickBot="1">
      <c r="B101" s="63"/>
      <c r="C101" s="1129"/>
      <c r="D101" s="921"/>
      <c r="E101" s="1134"/>
      <c r="F101" s="1134"/>
      <c r="G101" s="1134"/>
      <c r="H101" s="1135"/>
      <c r="I101" s="1140"/>
      <c r="J101" s="1140"/>
      <c r="K101" s="1140"/>
      <c r="L101" s="1140"/>
      <c r="M101" s="1140"/>
      <c r="N101" s="1141"/>
      <c r="O101" s="982"/>
      <c r="P101" s="677"/>
      <c r="Q101" s="677"/>
      <c r="R101" s="677"/>
      <c r="S101" s="983"/>
      <c r="T101" s="982"/>
      <c r="U101" s="677"/>
      <c r="V101" s="983"/>
      <c r="W101" s="769"/>
      <c r="X101" s="769"/>
      <c r="Y101" s="769"/>
      <c r="Z101" s="769"/>
      <c r="AA101" s="769"/>
      <c r="AB101" s="982"/>
      <c r="AC101" s="677"/>
      <c r="AD101" s="983"/>
      <c r="AE101" s="823" t="s">
        <v>982</v>
      </c>
      <c r="AF101" s="823"/>
      <c r="AG101" s="823"/>
      <c r="AH101" s="823"/>
      <c r="AI101" s="823"/>
      <c r="AJ101" s="823"/>
      <c r="AK101" s="823"/>
      <c r="AL101" s="823"/>
      <c r="AM101" s="823"/>
      <c r="AN101" s="832">
        <v>2530</v>
      </c>
      <c r="AO101" s="832"/>
      <c r="AP101" s="832"/>
      <c r="AQ101" s="832"/>
      <c r="AR101" s="1101"/>
      <c r="AS101" s="1102"/>
      <c r="AT101" s="1102"/>
      <c r="AU101" s="1103"/>
      <c r="AV101" s="832" t="str">
        <f>IF(ISBLANK(AX148),"",AX148)</f>
        <v/>
      </c>
      <c r="AW101" s="832"/>
      <c r="AX101" s="832"/>
      <c r="AY101" s="832"/>
      <c r="AZ101" s="1157"/>
      <c r="BA101" s="1158"/>
      <c r="BB101" s="1158"/>
      <c r="BC101" s="1158"/>
      <c r="BD101" s="1158"/>
      <c r="BE101" s="1158"/>
      <c r="BF101" s="1158"/>
      <c r="BG101" s="1158"/>
      <c r="BH101" s="1159"/>
      <c r="BI101" s="63"/>
      <c r="BJ101" s="63"/>
      <c r="BK101" s="63"/>
    </row>
    <row r="102" spans="2:63" ht="31.5" customHeight="1" thickBot="1">
      <c r="B102" s="63"/>
      <c r="C102" s="266" t="s">
        <v>983</v>
      </c>
      <c r="D102" s="896" t="s">
        <v>368</v>
      </c>
      <c r="E102" s="897"/>
      <c r="F102" s="897"/>
      <c r="G102" s="897"/>
      <c r="H102" s="933"/>
      <c r="I102" s="1077">
        <f>IF(ISBLANK(AV174),"",AV174)</f>
        <v>0</v>
      </c>
      <c r="J102" s="1078"/>
      <c r="K102" s="1078"/>
      <c r="L102" s="1078"/>
      <c r="M102" s="1078"/>
      <c r="N102" s="1079"/>
      <c r="O102" s="1080"/>
      <c r="P102" s="899"/>
      <c r="Q102" s="899"/>
      <c r="R102" s="899"/>
      <c r="S102" s="1081"/>
      <c r="T102" s="1080"/>
      <c r="U102" s="899"/>
      <c r="V102" s="1081"/>
      <c r="W102" s="804"/>
      <c r="X102" s="804"/>
      <c r="Y102" s="804"/>
      <c r="Z102" s="804"/>
      <c r="AA102" s="804"/>
      <c r="AB102" s="804"/>
      <c r="AC102" s="804"/>
      <c r="AD102" s="804"/>
      <c r="AE102" s="804"/>
      <c r="AF102" s="804"/>
      <c r="AG102" s="804"/>
      <c r="AH102" s="804"/>
      <c r="AI102" s="804"/>
      <c r="AJ102" s="804"/>
      <c r="AK102" s="804"/>
      <c r="AL102" s="804"/>
      <c r="AM102" s="804"/>
      <c r="AN102" s="804"/>
      <c r="AO102" s="804"/>
      <c r="AP102" s="804"/>
      <c r="AQ102" s="804"/>
      <c r="AR102" s="804"/>
      <c r="AS102" s="804"/>
      <c r="AT102" s="804"/>
      <c r="AU102" s="804"/>
      <c r="AV102" s="804"/>
      <c r="AW102" s="804"/>
      <c r="AX102" s="804"/>
      <c r="AY102" s="804"/>
      <c r="AZ102" s="1065"/>
      <c r="BA102" s="1065"/>
      <c r="BB102" s="1065"/>
      <c r="BC102" s="1065"/>
      <c r="BD102" s="1065"/>
      <c r="BE102" s="1065"/>
      <c r="BF102" s="1065"/>
      <c r="BG102" s="1065"/>
      <c r="BH102" s="1066"/>
      <c r="BI102" s="63"/>
      <c r="BJ102" s="63"/>
      <c r="BK102" s="63"/>
    </row>
    <row r="103" spans="2:63">
      <c r="B103" s="63"/>
      <c r="C103" s="63"/>
      <c r="D103" s="63" t="s">
        <v>984</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BI103" s="63"/>
      <c r="BJ103" s="63"/>
    </row>
    <row r="104" spans="2:63">
      <c r="B104" s="63"/>
      <c r="C104" s="63" t="s">
        <v>985</v>
      </c>
      <c r="D104" s="62" t="s">
        <v>986</v>
      </c>
      <c r="E104" s="62"/>
      <c r="F104" s="62"/>
      <c r="G104" s="62"/>
      <c r="H104" s="62"/>
      <c r="I104" s="62"/>
      <c r="J104" s="62"/>
      <c r="K104" s="62"/>
      <c r="L104" s="62"/>
      <c r="M104" s="62"/>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row>
    <row r="105" spans="2:63">
      <c r="B105" s="63"/>
      <c r="C105" s="63" t="s">
        <v>987</v>
      </c>
      <c r="D105" s="62" t="s">
        <v>988</v>
      </c>
      <c r="E105" s="62"/>
      <c r="F105" s="62"/>
      <c r="G105" s="62"/>
      <c r="H105" s="62"/>
      <c r="I105" s="62"/>
      <c r="J105" s="62"/>
      <c r="K105" s="62"/>
      <c r="L105" s="62"/>
      <c r="M105" s="62"/>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row>
    <row r="106" spans="2:63">
      <c r="B106" s="63"/>
      <c r="C106" s="63" t="s">
        <v>989</v>
      </c>
      <c r="D106" s="62" t="s">
        <v>990</v>
      </c>
      <c r="E106" s="62"/>
      <c r="F106" s="62"/>
      <c r="G106" s="62"/>
      <c r="H106" s="62"/>
      <c r="I106" s="62"/>
      <c r="J106" s="62"/>
      <c r="K106" s="62"/>
      <c r="L106" s="62"/>
      <c r="M106" s="62"/>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159"/>
      <c r="BI106" s="63"/>
      <c r="BJ106" s="63"/>
    </row>
    <row r="107" spans="2:63">
      <c r="B107" s="63"/>
      <c r="C107" s="63" t="s">
        <v>991</v>
      </c>
      <c r="D107" s="62" t="s">
        <v>992</v>
      </c>
      <c r="E107" s="62"/>
      <c r="F107" s="62"/>
      <c r="G107" s="62"/>
      <c r="H107" s="62"/>
      <c r="I107" s="62"/>
      <c r="J107" s="62"/>
      <c r="K107" s="62"/>
      <c r="L107" s="62"/>
      <c r="M107" s="62"/>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Z107" s="63"/>
      <c r="BA107" s="63"/>
      <c r="BB107" s="63"/>
      <c r="BC107" s="63"/>
      <c r="BD107" s="63"/>
      <c r="BE107" s="63"/>
      <c r="BF107" s="63"/>
      <c r="BG107" s="63"/>
      <c r="BI107" s="63"/>
      <c r="BJ107" s="63"/>
    </row>
    <row r="108" spans="2:63" ht="24.75" customHeight="1">
      <c r="B108" s="63"/>
      <c r="C108" s="63"/>
      <c r="D108" s="187"/>
      <c r="F108" s="62"/>
      <c r="G108" s="62"/>
      <c r="H108" s="62"/>
      <c r="I108" s="62"/>
      <c r="J108" s="62"/>
      <c r="K108" s="62"/>
      <c r="L108" s="62"/>
      <c r="M108" s="62"/>
      <c r="N108" s="62"/>
      <c r="O108" s="62"/>
      <c r="Q108" s="62"/>
      <c r="R108" s="62"/>
      <c r="S108" s="62"/>
      <c r="T108" s="62"/>
      <c r="U108" s="62"/>
      <c r="V108" s="160" t="s">
        <v>666</v>
      </c>
      <c r="W108" s="62"/>
      <c r="Y108" s="62"/>
      <c r="Z108" s="62"/>
      <c r="AA108" s="62"/>
      <c r="AB108" s="62"/>
      <c r="AC108" s="62"/>
      <c r="AD108" s="62"/>
      <c r="AE108" s="62"/>
      <c r="AF108" s="62"/>
      <c r="AG108" s="62"/>
      <c r="AH108" s="62"/>
      <c r="AI108" s="62"/>
      <c r="AJ108" s="62"/>
      <c r="AK108" s="62"/>
      <c r="AL108" s="62"/>
      <c r="AM108" s="62"/>
      <c r="AN108" s="62"/>
      <c r="AO108" s="63"/>
      <c r="AP108" s="63"/>
      <c r="AQ108" s="63"/>
      <c r="AX108" s="213"/>
      <c r="AY108" s="258" t="s">
        <v>993</v>
      </c>
      <c r="AZ108" s="258"/>
      <c r="BA108" s="258"/>
      <c r="BB108" s="258"/>
      <c r="BC108" s="258"/>
      <c r="BD108" s="258"/>
      <c r="BE108" s="199"/>
      <c r="BG108" s="63"/>
      <c r="BH108" s="63"/>
      <c r="BI108" s="63"/>
      <c r="BJ108" s="63"/>
    </row>
    <row r="109" spans="2:63" ht="18.75" customHeight="1">
      <c r="B109" s="63"/>
      <c r="C109" s="187"/>
      <c r="D109" s="187"/>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3"/>
      <c r="AP109" s="63"/>
      <c r="AQ109" s="63"/>
      <c r="BG109" s="63"/>
      <c r="BH109" s="63"/>
      <c r="BI109" s="63"/>
      <c r="BJ109" s="63"/>
    </row>
    <row r="110" spans="2:63" ht="18.95" customHeight="1">
      <c r="B110" s="63"/>
      <c r="C110" s="187"/>
      <c r="D110" s="187"/>
      <c r="E110" s="187"/>
      <c r="F110" s="187"/>
      <c r="G110" s="187"/>
      <c r="H110" s="187"/>
      <c r="I110" s="187"/>
      <c r="J110" s="187"/>
      <c r="K110" s="187"/>
      <c r="L110" s="187"/>
      <c r="M110" s="187"/>
      <c r="N110" s="187"/>
      <c r="O110" s="63"/>
      <c r="P110" s="63"/>
      <c r="Q110" s="63"/>
      <c r="R110" s="1082" t="s">
        <v>2474</v>
      </c>
      <c r="S110" s="1082"/>
      <c r="T110" s="1082"/>
      <c r="U110" s="1082"/>
      <c r="V110" s="1082"/>
      <c r="W110" s="1082"/>
      <c r="X110" s="1082"/>
      <c r="Y110" s="1082"/>
      <c r="Z110" s="1082"/>
      <c r="AA110" s="1082"/>
      <c r="AB110" s="1082"/>
      <c r="AC110" s="1082"/>
      <c r="AD110" s="1082"/>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row>
    <row r="111" spans="2:63" ht="18.95" customHeight="1">
      <c r="B111" s="63"/>
      <c r="C111" s="162"/>
      <c r="D111" s="162"/>
      <c r="E111" s="63"/>
      <c r="F111" s="677" t="s">
        <v>2451</v>
      </c>
      <c r="G111" s="677"/>
      <c r="H111" s="677"/>
      <c r="I111" s="1067" t="s">
        <v>2512</v>
      </c>
      <c r="J111" s="1067"/>
      <c r="K111" s="1067"/>
      <c r="L111" s="1068" t="s">
        <v>667</v>
      </c>
      <c r="M111" s="1068"/>
      <c r="N111" s="1068"/>
      <c r="O111" s="1068"/>
      <c r="P111" s="1068"/>
      <c r="Q111" s="1068"/>
      <c r="R111" s="1069" t="s">
        <v>2476</v>
      </c>
      <c r="S111" s="1069"/>
      <c r="T111" s="1069"/>
      <c r="U111" s="1069"/>
      <c r="V111" s="1069"/>
      <c r="W111" s="1069"/>
      <c r="X111" s="1069"/>
      <c r="Y111" s="1069"/>
      <c r="Z111" s="1069"/>
      <c r="AA111" s="1069"/>
      <c r="AB111" s="1069"/>
      <c r="AC111" s="1069"/>
      <c r="AD111" s="1069"/>
      <c r="AE111" s="219"/>
      <c r="AF111" s="219"/>
      <c r="AG111" s="219"/>
      <c r="AH111" s="748" t="s">
        <v>2475</v>
      </c>
      <c r="AI111" s="748"/>
      <c r="AJ111" s="748"/>
      <c r="AK111" s="748"/>
      <c r="AL111" s="748"/>
      <c r="AM111" s="748"/>
      <c r="AN111" s="748"/>
      <c r="AO111" s="748"/>
      <c r="AP111" s="748"/>
      <c r="AQ111" s="748"/>
      <c r="AR111" s="748"/>
      <c r="AS111" s="748"/>
      <c r="AT111" s="748"/>
      <c r="AU111" s="748"/>
      <c r="AV111" s="748"/>
      <c r="AW111" s="748"/>
      <c r="AX111" s="748"/>
      <c r="AY111" s="748"/>
      <c r="AZ111" s="748"/>
      <c r="BA111" s="748"/>
      <c r="BB111" s="748"/>
      <c r="BC111" s="748"/>
      <c r="BD111" s="748"/>
      <c r="BE111" s="748"/>
      <c r="BF111" s="748"/>
      <c r="BG111" s="748"/>
      <c r="BH111" s="63"/>
      <c r="BI111" s="63"/>
      <c r="BJ111" s="63"/>
    </row>
    <row r="112" spans="2:63" ht="18.95" customHeight="1">
      <c r="B112" s="63"/>
      <c r="C112" s="63"/>
      <c r="D112" s="195"/>
      <c r="E112" s="195"/>
      <c r="F112" s="195"/>
      <c r="G112" s="195"/>
      <c r="H112" s="195"/>
      <c r="I112" s="195"/>
      <c r="J112" s="195"/>
      <c r="K112" s="195"/>
      <c r="L112" s="195"/>
      <c r="M112" s="195"/>
      <c r="N112" s="195"/>
      <c r="O112" s="63"/>
      <c r="P112" s="63"/>
      <c r="Q112" s="63"/>
      <c r="R112" s="1069" t="s">
        <v>2477</v>
      </c>
      <c r="S112" s="1069"/>
      <c r="T112" s="1069"/>
      <c r="U112" s="1069"/>
      <c r="V112" s="1069"/>
      <c r="W112" s="1069"/>
      <c r="X112" s="1069"/>
      <c r="Y112" s="1069"/>
      <c r="Z112" s="1069"/>
      <c r="AA112" s="1069"/>
      <c r="AB112" s="1069"/>
      <c r="AC112" s="1069"/>
      <c r="AD112" s="1069"/>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row>
    <row r="113" spans="2:62" ht="18.95" customHeight="1">
      <c r="B113" s="63"/>
      <c r="C113" s="63"/>
      <c r="D113" s="195"/>
      <c r="E113" s="195"/>
      <c r="F113" s="195"/>
      <c r="G113" s="195"/>
      <c r="H113" s="195"/>
      <c r="I113" s="195"/>
      <c r="J113" s="195"/>
      <c r="K113" s="195"/>
      <c r="L113" s="195"/>
      <c r="M113" s="195"/>
      <c r="N113" s="195"/>
      <c r="O113" s="63"/>
      <c r="P113" s="63"/>
      <c r="Q113" s="63"/>
      <c r="R113" s="1069" t="s">
        <v>2478</v>
      </c>
      <c r="S113" s="1069"/>
      <c r="T113" s="1069"/>
      <c r="U113" s="1069"/>
      <c r="V113" s="1069"/>
      <c r="W113" s="1069"/>
      <c r="X113" s="1069"/>
      <c r="Y113" s="1069"/>
      <c r="Z113" s="1069"/>
      <c r="AA113" s="1069"/>
      <c r="AB113" s="1069"/>
      <c r="AC113" s="1069"/>
      <c r="AD113" s="1069"/>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row>
    <row r="114" spans="2:62" ht="10.5" customHeight="1">
      <c r="B114" s="63"/>
      <c r="C114" s="63"/>
      <c r="D114" s="195"/>
      <c r="E114" s="195"/>
      <c r="F114" s="195"/>
      <c r="G114" s="195"/>
      <c r="H114" s="195"/>
      <c r="I114" s="195"/>
      <c r="J114" s="195"/>
      <c r="K114" s="195"/>
      <c r="L114" s="195"/>
      <c r="M114" s="195"/>
      <c r="N114" s="195"/>
      <c r="O114" s="63"/>
      <c r="P114" s="63"/>
      <c r="Q114" s="63"/>
      <c r="R114" s="212"/>
      <c r="S114" s="212"/>
      <c r="T114" s="212"/>
      <c r="U114" s="212"/>
      <c r="V114" s="212"/>
      <c r="W114" s="212"/>
      <c r="X114" s="212"/>
      <c r="Y114" s="212"/>
      <c r="Z114" s="212"/>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row>
    <row r="115" spans="2:62" ht="18.95" customHeight="1">
      <c r="B115" s="63"/>
      <c r="C115" s="63"/>
      <c r="D115" s="212"/>
      <c r="E115" s="212"/>
      <c r="F115" s="1064" t="s">
        <v>668</v>
      </c>
      <c r="G115" s="1064"/>
      <c r="H115" s="1064"/>
      <c r="I115" s="1064"/>
      <c r="J115" s="1064"/>
      <c r="K115" s="1064"/>
      <c r="L115" s="1064"/>
      <c r="M115" s="1064"/>
      <c r="N115" s="1064"/>
      <c r="O115" s="1064"/>
      <c r="P115" s="1064"/>
      <c r="Q115" s="1064"/>
      <c r="R115" s="1064"/>
      <c r="S115" s="1064"/>
      <c r="T115" s="1064"/>
      <c r="U115" s="1064"/>
      <c r="V115" s="1064"/>
      <c r="W115" s="1064"/>
      <c r="X115" s="1064"/>
      <c r="Y115" s="1064"/>
      <c r="Z115" s="1064"/>
      <c r="AA115" s="1064"/>
      <c r="AB115" s="1064"/>
      <c r="AC115" s="1064"/>
      <c r="AD115" s="1064"/>
      <c r="AE115" s="1064"/>
      <c r="AF115" s="1064"/>
      <c r="AG115" s="1064"/>
      <c r="AH115" s="1064"/>
      <c r="AI115" s="1064"/>
      <c r="AJ115" s="1064"/>
      <c r="AK115" s="1064"/>
      <c r="AL115" s="1064"/>
      <c r="AM115" s="1064"/>
      <c r="AN115" s="1064"/>
      <c r="AO115" s="1064"/>
      <c r="AP115" s="1064"/>
      <c r="AQ115" s="63"/>
      <c r="AR115" s="63"/>
      <c r="AS115" s="63"/>
      <c r="AT115" s="63"/>
      <c r="AU115" s="63"/>
      <c r="AV115" s="63"/>
      <c r="AW115" s="63"/>
      <c r="AX115" s="63"/>
      <c r="AY115" s="63"/>
      <c r="AZ115" s="63"/>
      <c r="BA115" s="63"/>
      <c r="BB115" s="63"/>
      <c r="BC115" s="63"/>
      <c r="BD115" s="63"/>
      <c r="BE115" s="63"/>
      <c r="BF115" s="63"/>
      <c r="BG115" s="63"/>
      <c r="BH115" s="63"/>
      <c r="BI115" s="63"/>
      <c r="BJ115" s="63"/>
    </row>
    <row r="116" spans="2:62" ht="11.25" customHeight="1">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row>
    <row r="117" spans="2:62" ht="18.95" customHeight="1">
      <c r="B117" s="163"/>
      <c r="C117" s="63"/>
      <c r="D117" s="164"/>
      <c r="E117" s="164"/>
      <c r="F117" s="164"/>
      <c r="G117" s="939" t="str">
        <f>IF(ISBLANK('02入力票（その２）'!$G$168),"年　　　月　　　日",'02入力票（その２）'!$G$168)</f>
        <v>年　　　月　　　日</v>
      </c>
      <c r="H117" s="939"/>
      <c r="I117" s="939"/>
      <c r="J117" s="939"/>
      <c r="K117" s="939"/>
      <c r="L117" s="939"/>
      <c r="M117" s="939"/>
      <c r="N117" s="939"/>
      <c r="O117" s="939"/>
      <c r="P117" s="939"/>
      <c r="Q117" s="939"/>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t="s">
        <v>669</v>
      </c>
      <c r="AU117" s="63"/>
      <c r="AV117" s="63"/>
      <c r="AW117" s="63"/>
      <c r="AX117" s="63"/>
      <c r="AY117" s="63"/>
      <c r="AZ117" s="63"/>
      <c r="BA117" s="63"/>
      <c r="BB117" s="63"/>
      <c r="BC117" s="63"/>
      <c r="BD117" s="63"/>
      <c r="BE117" s="63"/>
      <c r="BF117" s="63"/>
      <c r="BG117" s="63"/>
      <c r="BH117" s="63"/>
      <c r="BI117" s="63"/>
      <c r="BJ117" s="63"/>
    </row>
    <row r="118" spans="2:62" ht="27" customHeight="1">
      <c r="B118" s="163"/>
      <c r="C118" s="212"/>
      <c r="D118" s="212"/>
      <c r="E118" s="212"/>
      <c r="F118" s="887" t="s">
        <v>2479</v>
      </c>
      <c r="G118" s="888"/>
      <c r="H118" s="888"/>
      <c r="I118" s="888"/>
      <c r="J118" s="888"/>
      <c r="K118" s="888"/>
      <c r="L118" s="888"/>
      <c r="M118" s="888"/>
      <c r="N118" s="888"/>
      <c r="O118" s="888"/>
      <c r="P118" s="888"/>
      <c r="Q118" s="888"/>
      <c r="R118" s="888"/>
      <c r="S118" s="888"/>
      <c r="T118" s="888"/>
      <c r="U118" s="888"/>
      <c r="V118" s="888"/>
      <c r="W118" s="888"/>
      <c r="X118" s="888"/>
      <c r="Y118" s="888"/>
      <c r="Z118" s="889"/>
      <c r="AA118" s="683" t="s">
        <v>670</v>
      </c>
      <c r="AB118" s="683"/>
      <c r="AC118" s="683"/>
      <c r="AD118" s="63"/>
      <c r="AE118" s="63"/>
      <c r="AF118" s="63"/>
      <c r="AG118" s="63"/>
      <c r="AH118" s="63"/>
      <c r="AI118" s="63"/>
      <c r="AJ118" s="63"/>
      <c r="AK118" s="63"/>
      <c r="AL118" s="63"/>
      <c r="AM118" s="63"/>
      <c r="AN118" s="63"/>
      <c r="AO118" s="63"/>
      <c r="AP118" s="63"/>
      <c r="AQ118" s="63"/>
      <c r="AR118" s="63"/>
      <c r="AS118" s="63"/>
      <c r="AV118" s="688">
        <f>'02入力票（その２）'!I10</f>
        <v>0</v>
      </c>
      <c r="AW118" s="689"/>
      <c r="AX118" s="699"/>
      <c r="AY118" s="688" t="s">
        <v>381</v>
      </c>
      <c r="AZ118" s="689"/>
      <c r="BA118" s="689"/>
      <c r="BB118" s="689"/>
      <c r="BC118" s="689"/>
      <c r="BD118" s="689"/>
      <c r="BE118" s="689"/>
      <c r="BF118" s="699"/>
      <c r="BG118" s="63"/>
      <c r="BH118" s="63"/>
      <c r="BI118" s="63"/>
      <c r="BJ118" s="63"/>
    </row>
    <row r="119" spans="2:62" ht="27" customHeight="1">
      <c r="B119" s="63"/>
      <c r="C119" s="63"/>
      <c r="D119" s="63"/>
      <c r="E119" s="63"/>
      <c r="F119" s="890"/>
      <c r="G119" s="891"/>
      <c r="H119" s="891"/>
      <c r="I119" s="891"/>
      <c r="J119" s="891"/>
      <c r="K119" s="891"/>
      <c r="L119" s="891"/>
      <c r="M119" s="891"/>
      <c r="N119" s="891"/>
      <c r="O119" s="891"/>
      <c r="P119" s="891"/>
      <c r="Q119" s="891"/>
      <c r="R119" s="891"/>
      <c r="S119" s="891"/>
      <c r="T119" s="891"/>
      <c r="U119" s="891"/>
      <c r="V119" s="891"/>
      <c r="W119" s="891"/>
      <c r="X119" s="891"/>
      <c r="Y119" s="891"/>
      <c r="Z119" s="892"/>
      <c r="AA119" s="683"/>
      <c r="AB119" s="683"/>
      <c r="AC119" s="683"/>
      <c r="AD119" s="63"/>
      <c r="AE119" s="63"/>
      <c r="AF119" s="63"/>
      <c r="AG119" s="63"/>
      <c r="AH119" s="63"/>
      <c r="AI119" s="63"/>
      <c r="AJ119" s="63"/>
      <c r="AK119" s="63"/>
      <c r="AL119" s="63"/>
      <c r="AM119" s="63"/>
      <c r="AN119" s="63"/>
      <c r="AO119" s="63"/>
      <c r="AP119" s="63"/>
      <c r="AQ119" s="63"/>
      <c r="AR119" s="63"/>
      <c r="AS119" s="63"/>
      <c r="AV119" s="688" t="str">
        <f>'02入力票（その２）'!I11</f>
        <v>○</v>
      </c>
      <c r="AW119" s="689"/>
      <c r="AX119" s="699"/>
      <c r="AY119" s="688" t="s">
        <v>382</v>
      </c>
      <c r="AZ119" s="689"/>
      <c r="BA119" s="689"/>
      <c r="BB119" s="689"/>
      <c r="BC119" s="689"/>
      <c r="BD119" s="689"/>
      <c r="BE119" s="689"/>
      <c r="BF119" s="699"/>
      <c r="BG119" s="63"/>
      <c r="BH119" s="63"/>
      <c r="BI119" s="63"/>
      <c r="BJ119" s="63"/>
    </row>
    <row r="120" spans="2:62" ht="12" customHeight="1">
      <c r="B120" s="63"/>
      <c r="C120" s="63"/>
      <c r="D120" s="63"/>
      <c r="E120" s="63"/>
      <c r="F120" s="63"/>
      <c r="G120" s="63"/>
      <c r="H120" s="63"/>
      <c r="I120" s="63"/>
      <c r="J120" s="63"/>
      <c r="K120" s="63"/>
      <c r="L120" s="63"/>
      <c r="M120" s="63"/>
      <c r="N120" s="63"/>
      <c r="O120" s="63"/>
      <c r="P120" s="63"/>
      <c r="Q120" s="63"/>
      <c r="R120" s="63"/>
      <c r="S120" s="63"/>
      <c r="V120" s="63"/>
      <c r="W120" s="63"/>
      <c r="AB120" s="168"/>
      <c r="AC120" s="63"/>
      <c r="AD120" s="63"/>
      <c r="AE120" s="63"/>
      <c r="AF120" s="63"/>
      <c r="AG120" s="63"/>
      <c r="AH120" s="63"/>
      <c r="AI120" s="63"/>
      <c r="AJ120" s="63"/>
      <c r="AK120" s="63"/>
      <c r="AL120" s="63"/>
      <c r="AM120" s="63"/>
      <c r="AN120" s="63"/>
      <c r="AO120" s="63"/>
      <c r="AP120" s="63"/>
      <c r="AQ120" s="63"/>
      <c r="AR120" s="63"/>
      <c r="AS120" s="63"/>
      <c r="AV120" s="187"/>
      <c r="AW120" s="187"/>
      <c r="AX120" s="187"/>
      <c r="AY120" s="187"/>
      <c r="AZ120" s="187"/>
      <c r="BA120" s="187"/>
      <c r="BB120" s="187"/>
      <c r="BC120" s="187"/>
      <c r="BD120" s="187"/>
      <c r="BE120" s="187"/>
      <c r="BF120" s="187"/>
      <c r="BG120" s="63"/>
      <c r="BH120" s="63"/>
      <c r="BI120" s="63"/>
      <c r="BJ120" s="63"/>
    </row>
    <row r="121" spans="2:62" ht="21.75" customHeight="1">
      <c r="B121" s="163"/>
      <c r="C121" s="656" t="s">
        <v>671</v>
      </c>
      <c r="D121" s="656"/>
      <c r="E121" s="656"/>
      <c r="F121" s="656"/>
      <c r="G121" s="656"/>
      <c r="H121" s="656"/>
      <c r="I121" s="656"/>
      <c r="J121" s="656"/>
      <c r="K121" s="656"/>
      <c r="L121" s="62"/>
      <c r="M121" s="62"/>
      <c r="N121" s="63"/>
      <c r="O121" s="267"/>
      <c r="P121" s="744" t="str">
        <f>'02入力票（その２）'!I12</f>
        <v/>
      </c>
      <c r="Q121" s="1060"/>
      <c r="R121" s="1060"/>
      <c r="S121" s="1060"/>
      <c r="T121" s="1060"/>
      <c r="U121" s="1060"/>
      <c r="V121" s="745"/>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row>
    <row r="122" spans="2:62" ht="18.95" customHeight="1">
      <c r="B122" s="63"/>
      <c r="C122" s="168"/>
      <c r="D122" s="168"/>
      <c r="E122" s="169"/>
      <c r="F122" s="169"/>
      <c r="G122" s="169"/>
      <c r="H122" s="169"/>
      <c r="I122" s="169"/>
      <c r="J122" s="169"/>
      <c r="K122" s="169"/>
      <c r="L122" s="169"/>
      <c r="M122" s="169"/>
      <c r="N122" s="169"/>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row>
    <row r="123" spans="2:62" ht="18.95" customHeight="1">
      <c r="B123" s="163"/>
      <c r="C123" s="656" t="s">
        <v>868</v>
      </c>
      <c r="D123" s="656"/>
      <c r="E123" s="656"/>
      <c r="F123" s="656"/>
      <c r="G123" s="656"/>
      <c r="H123" s="656"/>
      <c r="I123" s="656"/>
      <c r="J123" s="656"/>
      <c r="K123" s="656"/>
      <c r="L123" s="62"/>
      <c r="M123" s="62"/>
      <c r="N123" s="62"/>
      <c r="O123" s="63"/>
      <c r="P123" s="1061" t="str">
        <f>CONCATENATE('02入力票（その２）'!I15,'02入力票（その２）'!I17,'02入力票（その２）'!I19)</f>
        <v>自動入力</v>
      </c>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c r="AK123" s="1062"/>
      <c r="AL123" s="1062"/>
      <c r="AM123" s="1062"/>
      <c r="AN123" s="1062"/>
      <c r="AO123" s="1062"/>
      <c r="AP123" s="1062"/>
      <c r="AQ123" s="1062"/>
      <c r="AR123" s="1062"/>
      <c r="AS123" s="1062"/>
      <c r="AT123" s="1062"/>
      <c r="AU123" s="1062"/>
      <c r="AV123" s="1062"/>
      <c r="AW123" s="1062"/>
      <c r="AX123" s="1062"/>
      <c r="AY123" s="1062"/>
      <c r="AZ123" s="1062"/>
      <c r="BA123" s="1062"/>
      <c r="BB123" s="1062"/>
      <c r="BC123" s="1062"/>
      <c r="BD123" s="1062"/>
      <c r="BE123" s="1062"/>
      <c r="BF123" s="1063"/>
      <c r="BG123" s="63"/>
      <c r="BH123" s="63"/>
      <c r="BI123" s="63"/>
      <c r="BJ123" s="63"/>
    </row>
    <row r="124" spans="2:62" ht="30" customHeight="1">
      <c r="B124" s="173"/>
      <c r="C124" s="656" t="s">
        <v>672</v>
      </c>
      <c r="D124" s="656"/>
      <c r="E124" s="656"/>
      <c r="F124" s="656"/>
      <c r="G124" s="656"/>
      <c r="H124" s="656"/>
      <c r="I124" s="656"/>
      <c r="J124" s="656"/>
      <c r="K124" s="656"/>
      <c r="L124" s="62"/>
      <c r="M124" s="62"/>
      <c r="N124" s="62"/>
      <c r="O124" s="63"/>
      <c r="P124" s="1070" t="str">
        <f>CONCATENATE('02入力票（その２）'!I14,'02入力票（その２）'!I16,'02入力票（その２）'!I18)</f>
        <v>※　選択してください。</v>
      </c>
      <c r="Q124" s="1071"/>
      <c r="R124" s="1071"/>
      <c r="S124" s="1071"/>
      <c r="T124" s="1071"/>
      <c r="U124" s="1071"/>
      <c r="V124" s="1071"/>
      <c r="W124" s="1071"/>
      <c r="X124" s="1071"/>
      <c r="Y124" s="1071"/>
      <c r="Z124" s="1071"/>
      <c r="AA124" s="1071"/>
      <c r="AB124" s="1071"/>
      <c r="AC124" s="1071"/>
      <c r="AD124" s="1071"/>
      <c r="AE124" s="1071"/>
      <c r="AF124" s="1071"/>
      <c r="AG124" s="1071"/>
      <c r="AH124" s="1071"/>
      <c r="AI124" s="1071"/>
      <c r="AJ124" s="1071"/>
      <c r="AK124" s="1071"/>
      <c r="AL124" s="1071"/>
      <c r="AM124" s="1071"/>
      <c r="AN124" s="1071"/>
      <c r="AO124" s="1071"/>
      <c r="AP124" s="1071"/>
      <c r="AQ124" s="1072" t="str">
        <f>'02入力票（その２）'!I20</f>
        <v/>
      </c>
      <c r="AR124" s="1072"/>
      <c r="AS124" s="1072"/>
      <c r="AT124" s="1072"/>
      <c r="AU124" s="1072"/>
      <c r="AV124" s="1072"/>
      <c r="AW124" s="1072"/>
      <c r="AX124" s="1072"/>
      <c r="AY124" s="1072"/>
      <c r="AZ124" s="1072"/>
      <c r="BA124" s="1072"/>
      <c r="BB124" s="1072"/>
      <c r="BC124" s="1072"/>
      <c r="BD124" s="1072"/>
      <c r="BE124" s="1072"/>
      <c r="BF124" s="1073"/>
      <c r="BG124" s="63"/>
      <c r="BH124" s="63"/>
      <c r="BI124" s="63"/>
      <c r="BJ124" s="63"/>
    </row>
    <row r="125" spans="2:62" ht="18.95" customHeight="1">
      <c r="B125" s="63"/>
      <c r="C125" s="168"/>
      <c r="D125" s="168"/>
      <c r="E125" s="169"/>
      <c r="F125" s="169"/>
      <c r="G125" s="169"/>
      <c r="H125" s="169"/>
      <c r="I125" s="169"/>
      <c r="J125" s="169"/>
      <c r="K125" s="169"/>
      <c r="L125" s="169"/>
      <c r="M125" s="169"/>
      <c r="N125" s="169"/>
      <c r="O125" s="63"/>
      <c r="P125" s="63"/>
      <c r="Q125" s="63"/>
      <c r="R125" s="63"/>
      <c r="S125" s="63"/>
      <c r="T125" s="63"/>
      <c r="U125" s="63"/>
      <c r="V125" s="178"/>
      <c r="W125" s="178"/>
      <c r="X125" s="178"/>
      <c r="Y125" s="178"/>
      <c r="Z125" s="178"/>
      <c r="AA125" s="178"/>
      <c r="AB125" s="178"/>
      <c r="AC125" s="178"/>
      <c r="AD125" s="178"/>
      <c r="AE125" s="178"/>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row>
    <row r="126" spans="2:62" ht="18.95" customHeight="1">
      <c r="B126" s="163"/>
      <c r="C126" s="656" t="s">
        <v>994</v>
      </c>
      <c r="D126" s="656"/>
      <c r="E126" s="656"/>
      <c r="F126" s="656"/>
      <c r="G126" s="656"/>
      <c r="H126" s="656"/>
      <c r="I126" s="656"/>
      <c r="J126" s="656"/>
      <c r="K126" s="656"/>
      <c r="L126" s="62"/>
      <c r="M126" s="62"/>
      <c r="N126" s="62"/>
      <c r="O126" s="63"/>
      <c r="P126" s="1074" t="str">
        <f>'02入力票（その２）'!I22</f>
        <v/>
      </c>
      <c r="Q126" s="1075"/>
      <c r="R126" s="1075"/>
      <c r="S126" s="1075"/>
      <c r="T126" s="1075"/>
      <c r="U126" s="1075"/>
      <c r="V126" s="1075"/>
      <c r="W126" s="1075"/>
      <c r="X126" s="1075"/>
      <c r="Y126" s="1075"/>
      <c r="Z126" s="1075"/>
      <c r="AA126" s="1075"/>
      <c r="AB126" s="1075"/>
      <c r="AC126" s="1075"/>
      <c r="AD126" s="1075"/>
      <c r="AE126" s="1075"/>
      <c r="AF126" s="1075"/>
      <c r="AG126" s="1075"/>
      <c r="AH126" s="1075"/>
      <c r="AI126" s="1075"/>
      <c r="AJ126" s="1075"/>
      <c r="AK126" s="1075"/>
      <c r="AL126" s="1075"/>
      <c r="AM126" s="1075"/>
      <c r="AN126" s="1075"/>
      <c r="AO126" s="1075"/>
      <c r="AP126" s="1076"/>
      <c r="AQ126" s="63"/>
      <c r="AR126" s="63"/>
      <c r="AS126" s="63"/>
      <c r="AT126" s="63"/>
      <c r="AU126" s="63"/>
      <c r="AV126" s="63"/>
      <c r="AW126" s="63"/>
      <c r="AX126" s="63"/>
      <c r="AY126" s="63"/>
      <c r="AZ126" s="63"/>
      <c r="BA126" s="63"/>
      <c r="BB126" s="63"/>
      <c r="BC126" s="63"/>
      <c r="BD126" s="63"/>
      <c r="BE126" s="63"/>
      <c r="BF126" s="63"/>
      <c r="BG126" s="63"/>
      <c r="BH126" s="63"/>
      <c r="BI126" s="63"/>
      <c r="BJ126" s="63"/>
    </row>
    <row r="127" spans="2:62" ht="30" customHeight="1">
      <c r="B127" s="181"/>
      <c r="C127" s="656" t="s">
        <v>606</v>
      </c>
      <c r="D127" s="656"/>
      <c r="E127" s="656"/>
      <c r="F127" s="656"/>
      <c r="G127" s="656"/>
      <c r="H127" s="656"/>
      <c r="I127" s="656"/>
      <c r="J127" s="656"/>
      <c r="K127" s="656"/>
      <c r="L127" s="62"/>
      <c r="M127" s="62"/>
      <c r="N127" s="62"/>
      <c r="O127" s="63"/>
      <c r="P127" s="679" t="str">
        <f>'02入力票（その２）'!I21</f>
        <v/>
      </c>
      <c r="Q127" s="680"/>
      <c r="R127" s="680"/>
      <c r="S127" s="680"/>
      <c r="T127" s="680"/>
      <c r="U127" s="680"/>
      <c r="V127" s="680"/>
      <c r="W127" s="680"/>
      <c r="X127" s="680"/>
      <c r="Y127" s="680"/>
      <c r="Z127" s="680"/>
      <c r="AA127" s="680"/>
      <c r="AB127" s="680"/>
      <c r="AC127" s="680"/>
      <c r="AD127" s="680"/>
      <c r="AE127" s="680"/>
      <c r="AF127" s="680"/>
      <c r="AG127" s="680"/>
      <c r="AH127" s="680"/>
      <c r="AI127" s="680"/>
      <c r="AJ127" s="680"/>
      <c r="AK127" s="680"/>
      <c r="AL127" s="680"/>
      <c r="AM127" s="680"/>
      <c r="AN127" s="680"/>
      <c r="AO127" s="680"/>
      <c r="AP127" s="681"/>
      <c r="AQ127" s="63"/>
      <c r="AR127" s="63"/>
      <c r="AS127" s="63"/>
      <c r="AT127" s="63"/>
      <c r="AU127" s="63"/>
      <c r="AV127" s="63"/>
      <c r="AW127" s="63"/>
      <c r="AX127" s="63"/>
      <c r="AY127" s="63"/>
      <c r="AZ127" s="63"/>
      <c r="BA127" s="63"/>
      <c r="BB127" s="63"/>
      <c r="BC127" s="63"/>
      <c r="BD127" s="63"/>
      <c r="BE127" s="63"/>
      <c r="BF127" s="63"/>
      <c r="BG127" s="63"/>
      <c r="BH127" s="63"/>
      <c r="BI127" s="63"/>
      <c r="BJ127" s="63"/>
    </row>
    <row r="128" spans="2:62" ht="18.95" customHeight="1">
      <c r="B128" s="63"/>
      <c r="C128" s="168"/>
      <c r="D128" s="168"/>
      <c r="E128" s="169"/>
      <c r="F128" s="169"/>
      <c r="G128" s="169"/>
      <c r="H128" s="169"/>
      <c r="I128" s="169"/>
      <c r="J128" s="169"/>
      <c r="K128" s="169"/>
      <c r="L128" s="169"/>
      <c r="M128" s="169"/>
      <c r="N128" s="169"/>
      <c r="O128" s="63"/>
      <c r="P128" s="63"/>
      <c r="Q128" s="63"/>
      <c r="R128" s="63"/>
      <c r="S128" s="63"/>
      <c r="T128" s="63"/>
      <c r="U128" s="63"/>
      <c r="V128" s="178"/>
      <c r="W128" s="178"/>
      <c r="X128" s="178"/>
      <c r="Y128" s="178"/>
      <c r="Z128" s="178"/>
      <c r="AA128" s="178"/>
      <c r="AB128" s="178"/>
      <c r="AC128" s="178"/>
      <c r="AD128" s="178"/>
      <c r="AE128" s="178"/>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row>
    <row r="129" spans="2:62" ht="18.95" customHeight="1">
      <c r="B129" s="163"/>
      <c r="C129" s="656" t="s">
        <v>868</v>
      </c>
      <c r="D129" s="656"/>
      <c r="E129" s="656"/>
      <c r="F129" s="656"/>
      <c r="G129" s="656"/>
      <c r="H129" s="656"/>
      <c r="I129" s="656"/>
      <c r="J129" s="656"/>
      <c r="K129" s="656"/>
      <c r="L129" s="62"/>
      <c r="M129" s="62"/>
      <c r="N129" s="62"/>
      <c r="O129" s="63"/>
      <c r="P129" s="1056" t="s">
        <v>673</v>
      </c>
      <c r="Q129" s="1056"/>
      <c r="R129" s="1056"/>
      <c r="S129" s="1056"/>
      <c r="T129" s="1056"/>
      <c r="U129" s="1056"/>
      <c r="V129" s="1056"/>
      <c r="W129" s="1056"/>
      <c r="X129" s="185"/>
      <c r="Y129" s="63"/>
      <c r="Z129" s="63"/>
      <c r="AA129" s="63"/>
      <c r="AB129" s="63"/>
      <c r="AC129" s="1051" t="str">
        <f>'02入力票（その２）'!I25</f>
        <v/>
      </c>
      <c r="AD129" s="1052"/>
      <c r="AE129" s="1052"/>
      <c r="AF129" s="1052"/>
      <c r="AG129" s="1052"/>
      <c r="AH129" s="1052"/>
      <c r="AI129" s="1052"/>
      <c r="AJ129" s="1052"/>
      <c r="AK129" s="1052"/>
      <c r="AL129" s="1052"/>
      <c r="AM129" s="1052"/>
      <c r="AN129" s="1053"/>
      <c r="AO129" s="63"/>
      <c r="AP129" s="63"/>
      <c r="AQ129" s="63"/>
      <c r="AR129" s="63"/>
      <c r="AS129" s="63"/>
      <c r="AT129" s="63"/>
      <c r="AU129" s="63"/>
      <c r="AW129" s="188"/>
      <c r="AX129" s="188"/>
      <c r="AY129" s="188"/>
      <c r="AZ129" s="63"/>
      <c r="BA129" s="63"/>
      <c r="BB129" s="63"/>
      <c r="BC129" s="63"/>
      <c r="BD129" s="63"/>
      <c r="BE129" s="63"/>
      <c r="BF129" s="63"/>
      <c r="BG129" s="63"/>
      <c r="BH129" s="63"/>
      <c r="BI129" s="63"/>
      <c r="BJ129" s="63"/>
    </row>
    <row r="130" spans="2:62" ht="30" customHeight="1">
      <c r="B130" s="181"/>
      <c r="C130" s="656" t="s">
        <v>675</v>
      </c>
      <c r="D130" s="656"/>
      <c r="E130" s="656"/>
      <c r="F130" s="656"/>
      <c r="G130" s="656"/>
      <c r="H130" s="656"/>
      <c r="I130" s="656"/>
      <c r="J130" s="656"/>
      <c r="K130" s="656"/>
      <c r="L130" s="62"/>
      <c r="M130" s="62"/>
      <c r="N130" s="62"/>
      <c r="O130" s="63"/>
      <c r="P130" s="730" t="str">
        <f>'02入力票（その２）'!I23</f>
        <v/>
      </c>
      <c r="Q130" s="731"/>
      <c r="R130" s="731"/>
      <c r="S130" s="731"/>
      <c r="T130" s="731"/>
      <c r="U130" s="731"/>
      <c r="V130" s="731"/>
      <c r="W130" s="732"/>
      <c r="X130" s="741" t="s">
        <v>676</v>
      </c>
      <c r="Y130" s="1056"/>
      <c r="Z130" s="1056"/>
      <c r="AA130" s="1056"/>
      <c r="AB130" s="1056"/>
      <c r="AC130" s="1057" t="str">
        <f>'02入力票（その２）'!I24</f>
        <v/>
      </c>
      <c r="AD130" s="1058"/>
      <c r="AE130" s="1058"/>
      <c r="AF130" s="1058"/>
      <c r="AG130" s="1058"/>
      <c r="AH130" s="1058"/>
      <c r="AI130" s="1058"/>
      <c r="AJ130" s="1058"/>
      <c r="AK130" s="1058"/>
      <c r="AL130" s="1058"/>
      <c r="AM130" s="1058"/>
      <c r="AN130" s="1059"/>
      <c r="AO130" s="63"/>
      <c r="AP130" s="63"/>
      <c r="AQ130" s="1056"/>
      <c r="AR130" s="1056"/>
      <c r="AS130" s="1056"/>
      <c r="AT130" s="188"/>
      <c r="AU130" s="188"/>
      <c r="AV130" s="188"/>
      <c r="AW130" s="188"/>
      <c r="AX130" s="188"/>
      <c r="AY130" s="188"/>
      <c r="AZ130" s="63"/>
      <c r="BA130" s="63"/>
      <c r="BB130" s="63"/>
      <c r="BC130" s="63"/>
      <c r="BD130" s="63"/>
      <c r="BE130" s="63"/>
      <c r="BF130" s="63"/>
      <c r="BG130" s="63"/>
      <c r="BH130" s="63"/>
      <c r="BI130" s="63"/>
      <c r="BJ130" s="63"/>
    </row>
    <row r="131" spans="2:62" ht="18.95" customHeight="1">
      <c r="B131" s="63"/>
      <c r="C131" s="168"/>
      <c r="D131" s="168"/>
      <c r="E131" s="169"/>
      <c r="F131" s="169"/>
      <c r="G131" s="169"/>
      <c r="H131" s="169"/>
      <c r="I131" s="169"/>
      <c r="J131" s="169"/>
      <c r="K131" s="169"/>
      <c r="L131" s="169"/>
      <c r="M131" s="169"/>
      <c r="N131" s="169"/>
      <c r="O131" s="63"/>
      <c r="P131" s="63"/>
      <c r="Q131" s="63"/>
      <c r="R131" s="63"/>
      <c r="S131" s="63"/>
      <c r="T131" s="63"/>
      <c r="U131" s="63"/>
      <c r="V131" s="185"/>
      <c r="W131" s="185"/>
      <c r="X131" s="185"/>
      <c r="Y131" s="185"/>
      <c r="Z131" s="185"/>
      <c r="AA131" s="185"/>
      <c r="AB131" s="185"/>
      <c r="AC131" s="185"/>
      <c r="AD131" s="185"/>
      <c r="AE131" s="185"/>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row>
    <row r="132" spans="2:62" ht="30" customHeight="1">
      <c r="B132" s="163"/>
      <c r="C132" s="656" t="s">
        <v>677</v>
      </c>
      <c r="D132" s="656"/>
      <c r="E132" s="656"/>
      <c r="F132" s="656"/>
      <c r="G132" s="656"/>
      <c r="H132" s="656"/>
      <c r="I132" s="656"/>
      <c r="J132" s="656"/>
      <c r="K132" s="656"/>
      <c r="L132" s="219"/>
      <c r="M132" s="219"/>
      <c r="N132" s="219"/>
      <c r="O132" s="63"/>
      <c r="P132" s="730" t="str">
        <f>'02入力票（その２）'!I26</f>
        <v/>
      </c>
      <c r="Q132" s="731"/>
      <c r="R132" s="731"/>
      <c r="S132" s="731"/>
      <c r="T132" s="731"/>
      <c r="U132" s="731"/>
      <c r="V132" s="731"/>
      <c r="W132" s="731"/>
      <c r="X132" s="731"/>
      <c r="Y132" s="731"/>
      <c r="Z132" s="731"/>
      <c r="AA132" s="731"/>
      <c r="AB132" s="731"/>
      <c r="AC132" s="732"/>
      <c r="AD132" s="63"/>
      <c r="AE132" s="63"/>
      <c r="AF132" s="62" t="s">
        <v>85</v>
      </c>
      <c r="AG132" s="62"/>
      <c r="AH132" s="62"/>
      <c r="AI132" s="62"/>
      <c r="AJ132" s="62"/>
      <c r="AK132" s="62"/>
      <c r="AL132" s="63"/>
      <c r="AM132" s="688" t="str">
        <f>'02入力票（その２）'!I28</f>
        <v/>
      </c>
      <c r="AN132" s="689"/>
      <c r="AO132" s="689"/>
      <c r="AP132" s="689"/>
      <c r="AQ132" s="689"/>
      <c r="AR132" s="689"/>
      <c r="AS132" s="689"/>
      <c r="AT132" s="699"/>
      <c r="AU132" s="63"/>
      <c r="AV132" s="188" t="s">
        <v>87</v>
      </c>
      <c r="AW132" s="188"/>
      <c r="AX132" s="63"/>
      <c r="AY132" s="63"/>
      <c r="AZ132" s="63"/>
      <c r="BA132" s="63"/>
      <c r="BB132" s="63"/>
      <c r="BC132" s="63"/>
      <c r="BD132" s="63"/>
      <c r="BE132" s="63"/>
      <c r="BF132" s="63"/>
      <c r="BG132" s="63"/>
      <c r="BH132" s="63"/>
      <c r="BI132" s="63"/>
      <c r="BJ132" s="63"/>
    </row>
    <row r="133" spans="2:62" ht="18.95" customHeight="1">
      <c r="B133" s="63"/>
      <c r="C133" s="189"/>
      <c r="D133" s="189"/>
      <c r="E133" s="169"/>
      <c r="F133" s="169"/>
      <c r="G133" s="169"/>
      <c r="H133" s="169"/>
      <c r="I133" s="169"/>
      <c r="J133" s="169"/>
      <c r="K133" s="169"/>
      <c r="L133" s="169"/>
      <c r="M133" s="169"/>
      <c r="N133" s="169"/>
      <c r="O133" s="63"/>
      <c r="P133" s="63"/>
      <c r="Q133" s="63"/>
      <c r="R133" s="63"/>
      <c r="S133" s="63"/>
      <c r="T133" s="63"/>
      <c r="U133" s="63"/>
      <c r="V133" s="218"/>
      <c r="W133" s="218"/>
      <c r="X133" s="218"/>
      <c r="Y133" s="218"/>
      <c r="Z133" s="63"/>
      <c r="AA133" s="63"/>
      <c r="AB133" s="63"/>
      <c r="AC133" s="63"/>
      <c r="AD133" s="63"/>
      <c r="AE133" s="63"/>
      <c r="AF133" s="62"/>
      <c r="AG133" s="62"/>
      <c r="AH133" s="62"/>
      <c r="AI133" s="62"/>
      <c r="AJ133" s="62"/>
      <c r="AK133" s="62"/>
      <c r="AL133" s="62"/>
      <c r="AM133" s="62"/>
      <c r="AN133" s="62"/>
      <c r="AO133" s="62"/>
      <c r="AP133" s="62"/>
      <c r="AQ133" s="62"/>
      <c r="AR133" s="62"/>
      <c r="AS133" s="62"/>
      <c r="AT133" s="62"/>
      <c r="AU133" s="62"/>
      <c r="AV133" s="188"/>
      <c r="AW133" s="188"/>
      <c r="AX133" s="63"/>
      <c r="AY133" s="63"/>
      <c r="AZ133" s="63"/>
      <c r="BA133" s="63"/>
      <c r="BB133" s="63"/>
      <c r="BC133" s="63"/>
      <c r="BD133" s="63"/>
      <c r="BE133" s="63"/>
      <c r="BF133" s="63"/>
      <c r="BG133" s="63"/>
      <c r="BH133" s="63"/>
      <c r="BI133" s="63"/>
      <c r="BJ133" s="63"/>
    </row>
    <row r="134" spans="2:62" ht="30" customHeight="1">
      <c r="B134" s="163"/>
      <c r="C134" s="656" t="s">
        <v>678</v>
      </c>
      <c r="D134" s="656"/>
      <c r="E134" s="656"/>
      <c r="F134" s="656"/>
      <c r="G134" s="656"/>
      <c r="H134" s="656"/>
      <c r="I134" s="656"/>
      <c r="J134" s="656"/>
      <c r="K134" s="656"/>
      <c r="L134" s="219"/>
      <c r="M134" s="219"/>
      <c r="N134" s="219"/>
      <c r="O134" s="63"/>
      <c r="P134" s="730" t="str">
        <f>'02入力票（その２）'!I27</f>
        <v/>
      </c>
      <c r="Q134" s="731"/>
      <c r="R134" s="731"/>
      <c r="S134" s="731"/>
      <c r="T134" s="731"/>
      <c r="U134" s="731"/>
      <c r="V134" s="731"/>
      <c r="W134" s="731"/>
      <c r="X134" s="731"/>
      <c r="Y134" s="731"/>
      <c r="Z134" s="731"/>
      <c r="AA134" s="731"/>
      <c r="AB134" s="731"/>
      <c r="AC134" s="732"/>
      <c r="AD134" s="63"/>
      <c r="AE134" s="63"/>
      <c r="AF134" s="168"/>
      <c r="AG134" s="168"/>
      <c r="AH134" s="169"/>
      <c r="AI134" s="169"/>
      <c r="AJ134" s="169"/>
      <c r="AK134" s="169"/>
      <c r="AL134" s="63"/>
      <c r="AM134" s="63"/>
      <c r="AN134" s="63"/>
      <c r="AO134" s="63"/>
      <c r="AP134" s="63"/>
      <c r="AQ134" s="63"/>
      <c r="AR134" s="63"/>
      <c r="AS134" s="63"/>
      <c r="AT134" s="63"/>
      <c r="AU134" s="63"/>
      <c r="AV134" s="193"/>
      <c r="AW134" s="63"/>
      <c r="AX134" s="63"/>
      <c r="AY134" s="63"/>
      <c r="AZ134" s="63"/>
      <c r="BA134" s="63"/>
      <c r="BB134" s="63"/>
      <c r="BC134" s="63"/>
      <c r="BD134" s="63"/>
      <c r="BE134" s="63"/>
      <c r="BF134" s="63"/>
      <c r="BG134" s="63"/>
      <c r="BH134" s="63"/>
      <c r="BI134" s="63"/>
      <c r="BJ134" s="63"/>
    </row>
    <row r="135" spans="2:62" ht="34.5" customHeight="1">
      <c r="B135" s="63"/>
      <c r="C135" s="168"/>
      <c r="D135" s="168"/>
      <c r="E135" s="169"/>
      <c r="F135" s="169"/>
      <c r="G135" s="169"/>
      <c r="H135" s="169"/>
      <c r="I135" s="169"/>
      <c r="J135" s="169"/>
      <c r="K135" s="169"/>
      <c r="L135" s="169"/>
      <c r="M135" s="169"/>
      <c r="N135" s="169"/>
      <c r="O135" s="63"/>
      <c r="P135" s="63"/>
      <c r="Q135" s="63"/>
      <c r="R135" s="63"/>
      <c r="S135" s="63"/>
      <c r="T135" s="63"/>
      <c r="U135" s="63"/>
      <c r="V135" s="218"/>
      <c r="W135" s="218"/>
      <c r="X135" s="218"/>
      <c r="Y135" s="218"/>
      <c r="Z135" s="63"/>
      <c r="AA135" s="63"/>
      <c r="AB135" s="63"/>
      <c r="AC135" s="63"/>
      <c r="AD135" s="63"/>
      <c r="AE135" s="63"/>
      <c r="AF135" s="729" t="s">
        <v>2445</v>
      </c>
      <c r="AG135" s="729"/>
      <c r="AH135" s="729"/>
      <c r="AI135" s="729"/>
      <c r="AJ135" s="729"/>
      <c r="AK135" s="729"/>
      <c r="AL135" s="1045"/>
      <c r="AM135" s="1054" t="str">
        <f>IF('02入力票（その２）'!I29+'02入力票（その２）'!I48=0,"",'02入力票（その２）'!I29+'02入力票（その２）'!I48)</f>
        <v/>
      </c>
      <c r="AN135" s="1055"/>
      <c r="AO135" s="1055"/>
      <c r="AP135" s="1055"/>
      <c r="AQ135" s="1055"/>
      <c r="AR135" s="1055"/>
      <c r="AS135" s="1055"/>
      <c r="AT135" s="734"/>
      <c r="AU135" s="63"/>
      <c r="AV135" s="188" t="s">
        <v>89</v>
      </c>
      <c r="AW135" s="188"/>
      <c r="AX135" s="63"/>
      <c r="AY135" s="63"/>
      <c r="AZ135" s="63"/>
      <c r="BA135" s="63"/>
      <c r="BB135" s="63"/>
      <c r="BC135" s="63"/>
      <c r="BD135" s="63"/>
      <c r="BE135" s="63"/>
      <c r="BF135" s="63"/>
      <c r="BG135" s="63"/>
      <c r="BH135" s="63"/>
      <c r="BI135" s="63"/>
      <c r="BJ135" s="63"/>
    </row>
    <row r="136" spans="2:62" ht="30" customHeight="1">
      <c r="B136" s="163"/>
      <c r="C136" s="656" t="s">
        <v>995</v>
      </c>
      <c r="D136" s="656"/>
      <c r="E136" s="656"/>
      <c r="F136" s="656"/>
      <c r="G136" s="656"/>
      <c r="H136" s="656"/>
      <c r="I136" s="656"/>
      <c r="J136" s="656"/>
      <c r="K136" s="656"/>
      <c r="L136" s="62"/>
      <c r="M136" s="62"/>
      <c r="N136" s="62"/>
      <c r="O136" s="63"/>
      <c r="P136" s="730" t="str">
        <f>'02入力票（その２）'!I30</f>
        <v/>
      </c>
      <c r="Q136" s="731"/>
      <c r="R136" s="731"/>
      <c r="S136" s="731"/>
      <c r="T136" s="731"/>
      <c r="U136" s="731"/>
      <c r="V136" s="731"/>
      <c r="W136" s="731"/>
      <c r="X136" s="731"/>
      <c r="Y136" s="731"/>
      <c r="Z136" s="731"/>
      <c r="AA136" s="731"/>
      <c r="AB136" s="731"/>
      <c r="AC136" s="732"/>
      <c r="AD136" s="63"/>
      <c r="AE136" s="63"/>
      <c r="AF136" s="62"/>
      <c r="AG136" s="62"/>
      <c r="AH136" s="62"/>
      <c r="AI136" s="62"/>
      <c r="AJ136" s="62"/>
      <c r="AK136" s="62"/>
      <c r="AL136" s="62"/>
      <c r="AM136" s="62"/>
      <c r="AN136" s="62"/>
      <c r="AO136" s="62"/>
      <c r="AP136" s="62"/>
      <c r="AQ136" s="62"/>
      <c r="AR136" s="62"/>
      <c r="AS136" s="62"/>
      <c r="AT136" s="62"/>
      <c r="AU136" s="62"/>
      <c r="AV136" s="188"/>
      <c r="AW136" s="188"/>
      <c r="AX136" s="63"/>
      <c r="AY136" s="63"/>
      <c r="AZ136" s="63"/>
      <c r="BA136" s="63"/>
      <c r="BB136" s="63"/>
      <c r="BC136" s="63"/>
      <c r="BD136" s="63"/>
      <c r="BE136" s="63"/>
      <c r="BF136" s="63"/>
      <c r="BG136" s="63"/>
      <c r="BH136" s="63"/>
      <c r="BI136" s="63"/>
      <c r="BJ136" s="63"/>
    </row>
    <row r="137" spans="2:62" ht="18.95" customHeight="1">
      <c r="B137" s="63"/>
      <c r="C137" s="168"/>
      <c r="D137" s="168"/>
      <c r="E137" s="169"/>
      <c r="F137" s="169"/>
      <c r="G137" s="169"/>
      <c r="H137" s="169"/>
      <c r="I137" s="169"/>
      <c r="J137" s="169"/>
      <c r="K137" s="169"/>
      <c r="L137" s="169"/>
      <c r="M137" s="169"/>
      <c r="N137" s="169"/>
      <c r="O137" s="63"/>
      <c r="P137" s="63"/>
      <c r="Q137" s="63"/>
      <c r="R137" s="63"/>
      <c r="S137" s="63"/>
      <c r="T137" s="63"/>
      <c r="U137" s="63"/>
      <c r="V137" s="63"/>
      <c r="W137" s="63"/>
      <c r="X137" s="63"/>
      <c r="Y137" s="63"/>
      <c r="Z137" s="63"/>
      <c r="AA137" s="63"/>
      <c r="AB137" s="63"/>
      <c r="AC137" s="63"/>
      <c r="AD137" s="63"/>
      <c r="AE137" s="63"/>
      <c r="AF137" s="188" t="s">
        <v>680</v>
      </c>
      <c r="AG137" s="268"/>
      <c r="AH137" s="268"/>
      <c r="AI137" s="268"/>
      <c r="AJ137" s="268"/>
      <c r="AK137" s="268"/>
      <c r="AL137" s="63"/>
      <c r="AM137" s="688" t="str">
        <f>'02入力票（その２）'!I55</f>
        <v/>
      </c>
      <c r="AN137" s="689"/>
      <c r="AO137" s="689"/>
      <c r="AP137" s="689"/>
      <c r="AQ137" s="689"/>
      <c r="AR137" s="689"/>
      <c r="AS137" s="689"/>
      <c r="AT137" s="699"/>
      <c r="AU137" s="63"/>
      <c r="AV137" s="63"/>
      <c r="AW137" s="63"/>
      <c r="AX137" s="63"/>
      <c r="AY137" s="63"/>
      <c r="AZ137" s="63"/>
      <c r="BA137" s="63"/>
      <c r="BB137" s="63"/>
      <c r="BC137" s="63"/>
      <c r="BD137" s="63"/>
      <c r="BE137" s="63"/>
      <c r="BF137" s="63"/>
      <c r="BG137" s="63"/>
      <c r="BH137" s="63"/>
      <c r="BI137" s="63"/>
      <c r="BJ137" s="63"/>
    </row>
    <row r="138" spans="2:62" ht="18.95" customHeight="1">
      <c r="B138" s="163"/>
      <c r="C138" s="656" t="s">
        <v>868</v>
      </c>
      <c r="D138" s="656"/>
      <c r="E138" s="656"/>
      <c r="F138" s="656"/>
      <c r="G138" s="656"/>
      <c r="H138" s="656"/>
      <c r="I138" s="656"/>
      <c r="J138" s="656"/>
      <c r="K138" s="656"/>
      <c r="L138" s="62"/>
      <c r="M138" s="62"/>
      <c r="N138" s="62"/>
      <c r="O138" s="63"/>
      <c r="P138" s="1051" t="str">
        <f>'02入力票（その２）'!I54</f>
        <v/>
      </c>
      <c r="Q138" s="1052"/>
      <c r="R138" s="1052"/>
      <c r="S138" s="1052"/>
      <c r="T138" s="1052"/>
      <c r="U138" s="1052"/>
      <c r="V138" s="1052"/>
      <c r="W138" s="1052"/>
      <c r="X138" s="1052"/>
      <c r="Y138" s="1052"/>
      <c r="Z138" s="1052"/>
      <c r="AA138" s="1052"/>
      <c r="AB138" s="1052"/>
      <c r="AC138" s="1053"/>
      <c r="AD138" s="63"/>
      <c r="AE138" s="63"/>
      <c r="AF138" s="268"/>
      <c r="AG138" s="268"/>
      <c r="AH138" s="268"/>
      <c r="AI138" s="268"/>
      <c r="AJ138" s="268"/>
      <c r="AK138" s="268"/>
      <c r="AL138" s="63"/>
      <c r="AM138" s="63"/>
      <c r="AN138" s="63"/>
      <c r="AO138" s="63"/>
      <c r="AP138" s="63"/>
      <c r="AQ138" s="63"/>
      <c r="AR138" s="63"/>
      <c r="AS138" s="63"/>
      <c r="AT138" s="63"/>
      <c r="AW138" s="63"/>
      <c r="AX138" s="63"/>
      <c r="AY138" s="63"/>
      <c r="AZ138" s="63"/>
      <c r="BA138" s="63"/>
      <c r="BB138" s="63"/>
      <c r="BC138" s="63"/>
      <c r="BD138" s="63"/>
      <c r="BE138" s="63"/>
      <c r="BF138" s="63"/>
      <c r="BG138" s="63"/>
      <c r="BH138" s="63"/>
      <c r="BI138" s="63"/>
      <c r="BJ138" s="63"/>
    </row>
    <row r="139" spans="2:62" ht="30" customHeight="1">
      <c r="B139" s="181"/>
      <c r="C139" s="719" t="s">
        <v>679</v>
      </c>
      <c r="D139" s="719"/>
      <c r="E139" s="719"/>
      <c r="F139" s="719"/>
      <c r="G139" s="719"/>
      <c r="H139" s="719"/>
      <c r="I139" s="719"/>
      <c r="J139" s="719"/>
      <c r="K139" s="719"/>
      <c r="L139" s="62"/>
      <c r="M139" s="62"/>
      <c r="N139" s="62"/>
      <c r="O139" s="63"/>
      <c r="P139" s="836" t="str">
        <f>'02入力票（その２）'!I53</f>
        <v/>
      </c>
      <c r="Q139" s="942"/>
      <c r="R139" s="942"/>
      <c r="S139" s="942"/>
      <c r="T139" s="942"/>
      <c r="U139" s="942"/>
      <c r="V139" s="942"/>
      <c r="W139" s="942"/>
      <c r="X139" s="942"/>
      <c r="Y139" s="942"/>
      <c r="Z139" s="942"/>
      <c r="AA139" s="942"/>
      <c r="AB139" s="942"/>
      <c r="AC139" s="837"/>
      <c r="AD139" s="63"/>
      <c r="AE139" s="63"/>
      <c r="AF139" s="188" t="s">
        <v>681</v>
      </c>
      <c r="AG139" s="268"/>
      <c r="AH139" s="268"/>
      <c r="AI139" s="268"/>
      <c r="AJ139" s="268"/>
      <c r="AK139" s="268"/>
      <c r="AL139" s="63"/>
      <c r="AM139" s="688" t="str">
        <f>'02入力票（その２）'!I56</f>
        <v/>
      </c>
      <c r="AN139" s="689"/>
      <c r="AO139" s="689"/>
      <c r="AP139" s="689"/>
      <c r="AQ139" s="689"/>
      <c r="AR139" s="689"/>
      <c r="AS139" s="689"/>
      <c r="AT139" s="699"/>
      <c r="AW139" s="63"/>
      <c r="AX139" s="63"/>
      <c r="AY139" s="63"/>
      <c r="AZ139" s="63"/>
      <c r="BA139" s="63"/>
      <c r="BB139" s="63"/>
      <c r="BC139" s="63"/>
      <c r="BD139" s="63"/>
      <c r="BE139" s="63"/>
      <c r="BF139" s="63"/>
      <c r="BG139" s="63"/>
      <c r="BH139" s="63"/>
      <c r="BI139" s="63"/>
      <c r="BJ139" s="63"/>
    </row>
    <row r="140" spans="2:62" ht="14.25" customHeight="1">
      <c r="B140" s="1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W140" s="63"/>
      <c r="AX140" s="63"/>
      <c r="AY140" s="63"/>
      <c r="AZ140" s="63"/>
      <c r="BA140" s="63"/>
      <c r="BB140" s="63"/>
      <c r="BC140" s="63"/>
      <c r="BD140" s="63"/>
      <c r="BE140" s="63"/>
      <c r="BG140" s="159"/>
      <c r="BH140" s="63"/>
      <c r="BI140" s="63"/>
      <c r="BJ140" s="63"/>
    </row>
    <row r="141" spans="2:62">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row>
    <row r="142" spans="2:62" ht="22.5" customHeight="1">
      <c r="B142" s="63"/>
      <c r="C142" s="63"/>
      <c r="E142" s="62"/>
      <c r="F142" s="62"/>
      <c r="G142" s="62"/>
      <c r="H142" s="62"/>
      <c r="I142" s="62"/>
      <c r="J142" s="62"/>
      <c r="K142" s="62"/>
      <c r="L142" s="62"/>
      <c r="M142" s="62"/>
      <c r="N142" s="62"/>
      <c r="O142" s="62"/>
      <c r="P142" s="62"/>
      <c r="Q142" s="62"/>
      <c r="S142" s="62"/>
      <c r="T142" s="62"/>
      <c r="W142" s="160" t="s">
        <v>996</v>
      </c>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3"/>
      <c r="BF142" s="63"/>
      <c r="BG142" s="63"/>
      <c r="BH142" s="63"/>
      <c r="BI142" s="63"/>
      <c r="BJ142" s="63"/>
    </row>
    <row r="143" spans="2:62" ht="18.95" customHeight="1">
      <c r="B143" s="62" t="s">
        <v>997</v>
      </c>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Z143" s="161"/>
      <c r="BA143" s="161"/>
      <c r="BB143" s="161"/>
      <c r="BC143" s="161"/>
      <c r="BD143" s="161"/>
      <c r="BE143" s="161"/>
      <c r="BF143" s="161"/>
      <c r="BG143" s="161"/>
      <c r="BH143" s="265" t="str">
        <f>P127</f>
        <v/>
      </c>
      <c r="BI143" s="63"/>
      <c r="BJ143" s="63"/>
    </row>
    <row r="144" spans="2:62" ht="18.95" customHeight="1">
      <c r="B144" s="697" t="s">
        <v>998</v>
      </c>
      <c r="C144" s="683" t="s">
        <v>520</v>
      </c>
      <c r="D144" s="683"/>
      <c r="E144" s="683"/>
      <c r="F144" s="683" t="s">
        <v>521</v>
      </c>
      <c r="G144" s="683"/>
      <c r="H144" s="683"/>
      <c r="I144" s="683"/>
      <c r="J144" s="683"/>
      <c r="K144" s="683"/>
      <c r="L144" s="683"/>
      <c r="M144" s="683"/>
      <c r="N144" s="683"/>
      <c r="O144" s="683"/>
      <c r="P144" s="683"/>
      <c r="Q144" s="683"/>
      <c r="R144" s="683"/>
      <c r="S144" s="683"/>
      <c r="T144" s="683"/>
      <c r="U144" s="683" t="s">
        <v>522</v>
      </c>
      <c r="V144" s="683"/>
      <c r="W144" s="683"/>
      <c r="X144" s="683"/>
      <c r="Y144" s="683"/>
      <c r="Z144" s="683"/>
      <c r="AA144" s="683"/>
      <c r="AB144" s="683"/>
      <c r="AC144" s="683"/>
      <c r="AD144" s="683"/>
      <c r="AE144" s="683"/>
      <c r="AF144" s="683"/>
      <c r="AG144" s="683"/>
      <c r="AH144" s="683"/>
      <c r="AI144" s="683"/>
      <c r="AJ144" s="683"/>
      <c r="AK144" s="683"/>
      <c r="AL144" s="683"/>
      <c r="AM144" s="683"/>
      <c r="AN144" s="683"/>
      <c r="AO144" s="683"/>
      <c r="AP144" s="683"/>
      <c r="AQ144" s="683"/>
      <c r="AR144" s="683"/>
      <c r="AS144" s="683"/>
      <c r="AT144" s="683"/>
      <c r="AU144" s="683"/>
      <c r="AV144" s="683"/>
      <c r="AW144" s="683"/>
      <c r="AX144" s="683"/>
      <c r="AY144" s="1049" t="s">
        <v>999</v>
      </c>
      <c r="AZ144" s="662" t="s">
        <v>524</v>
      </c>
      <c r="BA144" s="662"/>
      <c r="BB144" s="662"/>
      <c r="BC144" s="662"/>
      <c r="BD144" s="662"/>
      <c r="BE144" s="662"/>
      <c r="BF144" s="662"/>
      <c r="BG144" s="662"/>
      <c r="BH144" s="662"/>
      <c r="BI144" s="63"/>
      <c r="BJ144" s="63"/>
    </row>
    <row r="145" spans="2:62" ht="18.95" customHeight="1">
      <c r="B145" s="697"/>
      <c r="C145" s="1049" t="s">
        <v>1000</v>
      </c>
      <c r="D145" s="1049" t="s">
        <v>1001</v>
      </c>
      <c r="E145" s="1049" t="s">
        <v>1002</v>
      </c>
      <c r="F145" s="1049" t="s">
        <v>1003</v>
      </c>
      <c r="G145" s="1049" t="s">
        <v>1004</v>
      </c>
      <c r="H145" s="1049" t="s">
        <v>1005</v>
      </c>
      <c r="I145" s="1049" t="s">
        <v>1006</v>
      </c>
      <c r="J145" s="1049" t="s">
        <v>1007</v>
      </c>
      <c r="K145" s="1049" t="s">
        <v>1008</v>
      </c>
      <c r="L145" s="1049" t="s">
        <v>1009</v>
      </c>
      <c r="M145" s="1049" t="s">
        <v>1010</v>
      </c>
      <c r="N145" s="1049" t="s">
        <v>1011</v>
      </c>
      <c r="O145" s="1049" t="s">
        <v>1012</v>
      </c>
      <c r="P145" s="1049" t="s">
        <v>1013</v>
      </c>
      <c r="Q145" s="1049" t="s">
        <v>1014</v>
      </c>
      <c r="R145" s="1049" t="s">
        <v>1015</v>
      </c>
      <c r="S145" s="1049" t="s">
        <v>1016</v>
      </c>
      <c r="T145" s="1049" t="s">
        <v>1017</v>
      </c>
      <c r="U145" s="683" t="s">
        <v>265</v>
      </c>
      <c r="V145" s="683"/>
      <c r="W145" s="683"/>
      <c r="X145" s="683"/>
      <c r="Y145" s="683"/>
      <c r="Z145" s="683"/>
      <c r="AA145" s="683"/>
      <c r="AB145" s="683"/>
      <c r="AC145" s="683"/>
      <c r="AD145" s="683"/>
      <c r="AE145" s="683"/>
      <c r="AF145" s="683"/>
      <c r="AG145" s="683"/>
      <c r="AH145" s="683"/>
      <c r="AI145" s="683"/>
      <c r="AJ145" s="683"/>
      <c r="AK145" s="683"/>
      <c r="AL145" s="683"/>
      <c r="AM145" s="683"/>
      <c r="AN145" s="683"/>
      <c r="AO145" s="683"/>
      <c r="AP145" s="1049" t="s">
        <v>1018</v>
      </c>
      <c r="AQ145" s="1049" t="s">
        <v>1019</v>
      </c>
      <c r="AR145" s="1049" t="s">
        <v>1020</v>
      </c>
      <c r="AS145" s="1049" t="s">
        <v>1021</v>
      </c>
      <c r="AT145" s="1049" t="s">
        <v>1022</v>
      </c>
      <c r="AU145" s="1049" t="s">
        <v>1023</v>
      </c>
      <c r="AV145" s="1049" t="s">
        <v>1024</v>
      </c>
      <c r="AW145" s="1049" t="s">
        <v>1025</v>
      </c>
      <c r="AX145" s="1049" t="s">
        <v>1026</v>
      </c>
      <c r="AY145" s="1049"/>
      <c r="AZ145" s="683" t="s">
        <v>271</v>
      </c>
      <c r="BA145" s="683"/>
      <c r="BB145" s="683"/>
      <c r="BC145" s="683"/>
      <c r="BD145" s="683"/>
      <c r="BE145" s="683"/>
      <c r="BF145" s="683"/>
      <c r="BG145" s="1049" t="s">
        <v>1027</v>
      </c>
      <c r="BH145" s="1049" t="s">
        <v>1028</v>
      </c>
      <c r="BI145" s="63"/>
      <c r="BJ145" s="63"/>
    </row>
    <row r="146" spans="2:62" ht="243" customHeight="1">
      <c r="B146" s="697"/>
      <c r="C146" s="1049"/>
      <c r="D146" s="1049"/>
      <c r="E146" s="1049"/>
      <c r="F146" s="1049"/>
      <c r="G146" s="1049"/>
      <c r="H146" s="1049"/>
      <c r="I146" s="1049"/>
      <c r="J146" s="1049"/>
      <c r="K146" s="1049"/>
      <c r="L146" s="1049"/>
      <c r="M146" s="1049"/>
      <c r="N146" s="1049"/>
      <c r="O146" s="1049"/>
      <c r="P146" s="1049"/>
      <c r="Q146" s="1049"/>
      <c r="R146" s="1049"/>
      <c r="S146" s="1049"/>
      <c r="T146" s="1049"/>
      <c r="U146" s="485" t="s">
        <v>1029</v>
      </c>
      <c r="V146" s="485" t="s">
        <v>1030</v>
      </c>
      <c r="W146" s="485" t="s">
        <v>1031</v>
      </c>
      <c r="X146" s="485" t="s">
        <v>1032</v>
      </c>
      <c r="Y146" s="485" t="s">
        <v>1033</v>
      </c>
      <c r="Z146" s="485" t="s">
        <v>1034</v>
      </c>
      <c r="AA146" s="485" t="s">
        <v>1035</v>
      </c>
      <c r="AB146" s="485" t="s">
        <v>1036</v>
      </c>
      <c r="AC146" s="270" t="s">
        <v>1037</v>
      </c>
      <c r="AD146" s="270" t="s">
        <v>1038</v>
      </c>
      <c r="AE146" s="270" t="s">
        <v>1039</v>
      </c>
      <c r="AF146" s="270" t="s">
        <v>1040</v>
      </c>
      <c r="AG146" s="270" t="s">
        <v>1041</v>
      </c>
      <c r="AH146" s="270" t="s">
        <v>1042</v>
      </c>
      <c r="AI146" s="270" t="s">
        <v>1043</v>
      </c>
      <c r="AJ146" s="270" t="s">
        <v>1044</v>
      </c>
      <c r="AK146" s="270" t="s">
        <v>1045</v>
      </c>
      <c r="AL146" s="270" t="s">
        <v>1046</v>
      </c>
      <c r="AM146" s="270" t="s">
        <v>1047</v>
      </c>
      <c r="AN146" s="270" t="s">
        <v>1048</v>
      </c>
      <c r="AO146" s="270" t="s">
        <v>1049</v>
      </c>
      <c r="AP146" s="1049"/>
      <c r="AQ146" s="1049"/>
      <c r="AR146" s="1049"/>
      <c r="AS146" s="1049"/>
      <c r="AT146" s="1049"/>
      <c r="AU146" s="1049"/>
      <c r="AV146" s="1049"/>
      <c r="AW146" s="1049"/>
      <c r="AX146" s="1049"/>
      <c r="AY146" s="1049"/>
      <c r="AZ146" s="270" t="s">
        <v>1050</v>
      </c>
      <c r="BA146" s="270" t="s">
        <v>1051</v>
      </c>
      <c r="BB146" s="270" t="s">
        <v>1052</v>
      </c>
      <c r="BC146" s="270" t="s">
        <v>1053</v>
      </c>
      <c r="BD146" s="270" t="s">
        <v>1054</v>
      </c>
      <c r="BE146" s="270" t="s">
        <v>1055</v>
      </c>
      <c r="BF146" s="270" t="s">
        <v>1056</v>
      </c>
      <c r="BG146" s="1049"/>
      <c r="BH146" s="1049"/>
      <c r="BI146" s="63"/>
      <c r="BJ146" s="63"/>
    </row>
    <row r="147" spans="2:62" ht="28.5">
      <c r="B147" s="544" t="s">
        <v>539</v>
      </c>
      <c r="C147" s="482" t="s">
        <v>552</v>
      </c>
      <c r="D147" s="1050"/>
      <c r="E147" s="1050"/>
      <c r="F147" s="482" t="s">
        <v>552</v>
      </c>
      <c r="G147" s="1050"/>
      <c r="H147" s="1050"/>
      <c r="I147" s="1050"/>
      <c r="J147" s="1050"/>
      <c r="K147" s="1050"/>
      <c r="L147" s="1050"/>
      <c r="M147" s="1050"/>
      <c r="N147" s="1050"/>
      <c r="O147" s="1050"/>
      <c r="P147" s="1050"/>
      <c r="Q147" s="1050"/>
      <c r="R147" s="1050"/>
      <c r="S147" s="1050"/>
      <c r="T147" s="1050"/>
      <c r="U147" s="482"/>
      <c r="V147" s="482"/>
      <c r="W147" s="482"/>
      <c r="X147" s="482"/>
      <c r="Y147" s="482"/>
      <c r="Z147" s="482"/>
      <c r="AA147" s="482"/>
      <c r="AB147" s="482"/>
      <c r="AC147" s="482"/>
      <c r="AD147" s="482"/>
      <c r="AE147" s="482"/>
      <c r="AF147" s="482"/>
      <c r="AG147" s="482"/>
      <c r="AH147" s="482"/>
      <c r="AI147" s="482"/>
      <c r="AJ147" s="482"/>
      <c r="AK147" s="482" t="s">
        <v>552</v>
      </c>
      <c r="AL147" s="482"/>
      <c r="AM147" s="482"/>
      <c r="AN147" s="482"/>
      <c r="AO147" s="482"/>
      <c r="AP147" s="1050"/>
      <c r="AQ147" s="1050"/>
      <c r="AR147" s="1050"/>
      <c r="AS147" s="1050"/>
      <c r="AT147" s="1050"/>
      <c r="AU147" s="1050"/>
      <c r="AV147" s="1050"/>
      <c r="AW147" s="1050"/>
      <c r="AX147" s="1050"/>
      <c r="AY147" s="482"/>
      <c r="AZ147" s="482"/>
      <c r="BA147" s="482"/>
      <c r="BB147" s="482"/>
      <c r="BC147" s="482"/>
      <c r="BD147" s="482"/>
      <c r="BE147" s="482"/>
      <c r="BF147" s="482"/>
      <c r="BG147" s="1050"/>
      <c r="BH147" s="1050"/>
      <c r="BI147" s="63"/>
      <c r="BJ147" s="63"/>
    </row>
    <row r="148" spans="2:62" ht="28.5">
      <c r="B148" s="544" t="s">
        <v>1057</v>
      </c>
      <c r="C148" s="482" t="s">
        <v>552</v>
      </c>
      <c r="D148" s="482"/>
      <c r="E148" s="482"/>
      <c r="F148" s="482" t="s">
        <v>552</v>
      </c>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482"/>
      <c r="AR148" s="482"/>
      <c r="AS148" s="482"/>
      <c r="AT148" s="482"/>
      <c r="AU148" s="482"/>
      <c r="AV148" s="482"/>
      <c r="AW148" s="482"/>
      <c r="AX148" s="482"/>
      <c r="AY148" s="482"/>
      <c r="AZ148" s="482"/>
      <c r="BA148" s="482"/>
      <c r="BB148" s="482"/>
      <c r="BC148" s="482"/>
      <c r="BD148" s="482"/>
      <c r="BE148" s="482"/>
      <c r="BF148" s="482"/>
      <c r="BG148" s="482"/>
      <c r="BH148" s="482"/>
      <c r="BI148" s="63"/>
      <c r="BJ148" s="63"/>
    </row>
    <row r="149" spans="2:62" s="2" customFormat="1" hidden="1">
      <c r="B149" s="230"/>
      <c r="C149" s="497">
        <f>IF(C147="○",1,9)</f>
        <v>9</v>
      </c>
      <c r="D149" s="1046"/>
      <c r="E149" s="1046"/>
      <c r="F149" s="497">
        <f>IF(F147="○",1,9)</f>
        <v>9</v>
      </c>
      <c r="G149" s="1046"/>
      <c r="H149" s="1046"/>
      <c r="I149" s="1046"/>
      <c r="J149" s="1046"/>
      <c r="K149" s="1046"/>
      <c r="L149" s="1046"/>
      <c r="M149" s="1046"/>
      <c r="N149" s="1046"/>
      <c r="O149" s="1046"/>
      <c r="P149" s="1046"/>
      <c r="Q149" s="1046"/>
      <c r="R149" s="1046"/>
      <c r="S149" s="1046"/>
      <c r="T149" s="1046"/>
      <c r="U149" s="497">
        <f>IF(U147="○",1,9)</f>
        <v>9</v>
      </c>
      <c r="V149" s="497">
        <f t="shared" ref="V149:BE149" si="0">IF(V147="○",1,9)</f>
        <v>9</v>
      </c>
      <c r="W149" s="497">
        <f t="shared" si="0"/>
        <v>9</v>
      </c>
      <c r="X149" s="497">
        <f t="shared" si="0"/>
        <v>9</v>
      </c>
      <c r="Y149" s="497">
        <f t="shared" si="0"/>
        <v>9</v>
      </c>
      <c r="Z149" s="497">
        <f t="shared" si="0"/>
        <v>9</v>
      </c>
      <c r="AA149" s="497">
        <f t="shared" si="0"/>
        <v>9</v>
      </c>
      <c r="AB149" s="497">
        <f t="shared" si="0"/>
        <v>9</v>
      </c>
      <c r="AC149" s="497">
        <f t="shared" si="0"/>
        <v>9</v>
      </c>
      <c r="AD149" s="497">
        <f t="shared" si="0"/>
        <v>9</v>
      </c>
      <c r="AE149" s="497">
        <f t="shared" si="0"/>
        <v>9</v>
      </c>
      <c r="AF149" s="497">
        <f t="shared" si="0"/>
        <v>9</v>
      </c>
      <c r="AG149" s="497">
        <f t="shared" si="0"/>
        <v>9</v>
      </c>
      <c r="AH149" s="497">
        <f t="shared" si="0"/>
        <v>9</v>
      </c>
      <c r="AI149" s="497">
        <f t="shared" si="0"/>
        <v>9</v>
      </c>
      <c r="AJ149" s="497">
        <f t="shared" si="0"/>
        <v>9</v>
      </c>
      <c r="AK149" s="497">
        <f t="shared" si="0"/>
        <v>9</v>
      </c>
      <c r="AL149" s="497">
        <f t="shared" si="0"/>
        <v>9</v>
      </c>
      <c r="AM149" s="497">
        <f t="shared" si="0"/>
        <v>9</v>
      </c>
      <c r="AN149" s="497">
        <f t="shared" si="0"/>
        <v>9</v>
      </c>
      <c r="AO149" s="497">
        <f>IF(AO147="○",1,9)</f>
        <v>9</v>
      </c>
      <c r="AP149" s="1047"/>
      <c r="AQ149" s="1047"/>
      <c r="AR149" s="1047"/>
      <c r="AS149" s="1047"/>
      <c r="AT149" s="1047"/>
      <c r="AU149" s="1047"/>
      <c r="AV149" s="1047"/>
      <c r="AW149" s="1047"/>
      <c r="AX149" s="1047"/>
      <c r="AY149" s="497">
        <f t="shared" si="0"/>
        <v>9</v>
      </c>
      <c r="AZ149" s="497">
        <f t="shared" si="0"/>
        <v>9</v>
      </c>
      <c r="BA149" s="497">
        <f t="shared" si="0"/>
        <v>9</v>
      </c>
      <c r="BB149" s="497">
        <f t="shared" si="0"/>
        <v>9</v>
      </c>
      <c r="BC149" s="497">
        <f t="shared" si="0"/>
        <v>9</v>
      </c>
      <c r="BD149" s="497">
        <f t="shared" si="0"/>
        <v>9</v>
      </c>
      <c r="BE149" s="497">
        <f t="shared" si="0"/>
        <v>9</v>
      </c>
      <c r="BF149" s="497">
        <f>IF(BF147="○",1,9)</f>
        <v>9</v>
      </c>
      <c r="BG149" s="1047"/>
      <c r="BH149" s="1048"/>
      <c r="BI149" s="63"/>
      <c r="BJ149" s="63"/>
    </row>
    <row r="150" spans="2:62" s="2" customFormat="1" hidden="1">
      <c r="B150" s="230"/>
      <c r="C150" s="497">
        <f>IF(C148="○",1,9)</f>
        <v>9</v>
      </c>
      <c r="D150" s="497">
        <f t="shared" ref="D150:BE150" si="1">IF(D148="○",1,9)</f>
        <v>9</v>
      </c>
      <c r="E150" s="497">
        <f t="shared" si="1"/>
        <v>9</v>
      </c>
      <c r="F150" s="497">
        <f t="shared" si="1"/>
        <v>9</v>
      </c>
      <c r="G150" s="497">
        <f t="shared" si="1"/>
        <v>9</v>
      </c>
      <c r="H150" s="497">
        <f t="shared" si="1"/>
        <v>9</v>
      </c>
      <c r="I150" s="497">
        <f t="shared" si="1"/>
        <v>9</v>
      </c>
      <c r="J150" s="497">
        <f t="shared" si="1"/>
        <v>9</v>
      </c>
      <c r="K150" s="497">
        <f t="shared" si="1"/>
        <v>9</v>
      </c>
      <c r="L150" s="497">
        <f t="shared" si="1"/>
        <v>9</v>
      </c>
      <c r="M150" s="497">
        <f t="shared" si="1"/>
        <v>9</v>
      </c>
      <c r="N150" s="497">
        <f t="shared" si="1"/>
        <v>9</v>
      </c>
      <c r="O150" s="497">
        <f t="shared" si="1"/>
        <v>9</v>
      </c>
      <c r="P150" s="497">
        <f t="shared" si="1"/>
        <v>9</v>
      </c>
      <c r="Q150" s="497">
        <f t="shared" si="1"/>
        <v>9</v>
      </c>
      <c r="R150" s="497">
        <f t="shared" si="1"/>
        <v>9</v>
      </c>
      <c r="S150" s="497">
        <f t="shared" si="1"/>
        <v>9</v>
      </c>
      <c r="T150" s="497">
        <f t="shared" si="1"/>
        <v>9</v>
      </c>
      <c r="U150" s="497">
        <f t="shared" si="1"/>
        <v>9</v>
      </c>
      <c r="V150" s="497">
        <f t="shared" si="1"/>
        <v>9</v>
      </c>
      <c r="W150" s="497">
        <f t="shared" si="1"/>
        <v>9</v>
      </c>
      <c r="X150" s="497">
        <f t="shared" si="1"/>
        <v>9</v>
      </c>
      <c r="Y150" s="497">
        <f t="shared" si="1"/>
        <v>9</v>
      </c>
      <c r="Z150" s="497">
        <f t="shared" si="1"/>
        <v>9</v>
      </c>
      <c r="AA150" s="497">
        <f t="shared" si="1"/>
        <v>9</v>
      </c>
      <c r="AB150" s="497">
        <f t="shared" si="1"/>
        <v>9</v>
      </c>
      <c r="AC150" s="497">
        <f t="shared" si="1"/>
        <v>9</v>
      </c>
      <c r="AD150" s="497">
        <f t="shared" si="1"/>
        <v>9</v>
      </c>
      <c r="AE150" s="497">
        <f t="shared" si="1"/>
        <v>9</v>
      </c>
      <c r="AF150" s="497">
        <f t="shared" si="1"/>
        <v>9</v>
      </c>
      <c r="AG150" s="497">
        <f t="shared" si="1"/>
        <v>9</v>
      </c>
      <c r="AH150" s="497">
        <f t="shared" si="1"/>
        <v>9</v>
      </c>
      <c r="AI150" s="497">
        <f t="shared" si="1"/>
        <v>9</v>
      </c>
      <c r="AJ150" s="497">
        <f t="shared" si="1"/>
        <v>9</v>
      </c>
      <c r="AK150" s="497">
        <f t="shared" si="1"/>
        <v>9</v>
      </c>
      <c r="AL150" s="497">
        <f t="shared" si="1"/>
        <v>9</v>
      </c>
      <c r="AM150" s="497">
        <f t="shared" si="1"/>
        <v>9</v>
      </c>
      <c r="AN150" s="497">
        <f t="shared" si="1"/>
        <v>9</v>
      </c>
      <c r="AO150" s="497">
        <f>IF(AO148="○",1,9)</f>
        <v>9</v>
      </c>
      <c r="AP150" s="497">
        <f t="shared" si="1"/>
        <v>9</v>
      </c>
      <c r="AQ150" s="497">
        <f t="shared" si="1"/>
        <v>9</v>
      </c>
      <c r="AR150" s="497">
        <f t="shared" si="1"/>
        <v>9</v>
      </c>
      <c r="AS150" s="497">
        <f t="shared" si="1"/>
        <v>9</v>
      </c>
      <c r="AT150" s="497">
        <f t="shared" si="1"/>
        <v>9</v>
      </c>
      <c r="AU150" s="497">
        <f t="shared" si="1"/>
        <v>9</v>
      </c>
      <c r="AV150" s="497">
        <f t="shared" si="1"/>
        <v>9</v>
      </c>
      <c r="AW150" s="497">
        <f t="shared" si="1"/>
        <v>9</v>
      </c>
      <c r="AX150" s="497">
        <f>IF(AX148="○",1,9)</f>
        <v>9</v>
      </c>
      <c r="AY150" s="497">
        <f t="shared" si="1"/>
        <v>9</v>
      </c>
      <c r="AZ150" s="497">
        <f t="shared" si="1"/>
        <v>9</v>
      </c>
      <c r="BA150" s="497">
        <f t="shared" si="1"/>
        <v>9</v>
      </c>
      <c r="BB150" s="497">
        <f t="shared" si="1"/>
        <v>9</v>
      </c>
      <c r="BC150" s="497">
        <f t="shared" si="1"/>
        <v>9</v>
      </c>
      <c r="BD150" s="497">
        <f t="shared" si="1"/>
        <v>9</v>
      </c>
      <c r="BE150" s="497">
        <f t="shared" si="1"/>
        <v>9</v>
      </c>
      <c r="BF150" s="497">
        <f>IF(BF148="○",1,9)</f>
        <v>9</v>
      </c>
      <c r="BG150" s="497">
        <f>IF(BG148="○",1,9)</f>
        <v>9</v>
      </c>
      <c r="BH150" s="545">
        <f>IF(BH148="○",1,9)</f>
        <v>9</v>
      </c>
      <c r="BI150" s="63"/>
      <c r="BJ150" s="63"/>
    </row>
    <row r="151" spans="2:62" s="2" customFormat="1" hidden="1">
      <c r="B151" s="230"/>
      <c r="C151" s="497" t="str">
        <f>CONCATENATE(C149,C150)</f>
        <v>99</v>
      </c>
      <c r="D151" s="1046"/>
      <c r="E151" s="1046"/>
      <c r="F151" s="497" t="str">
        <f t="shared" ref="F151:BE151" si="2">CONCATENATE(F149,F150)</f>
        <v>99</v>
      </c>
      <c r="G151" s="1046"/>
      <c r="H151" s="1046"/>
      <c r="I151" s="1046"/>
      <c r="J151" s="1046"/>
      <c r="K151" s="1046"/>
      <c r="L151" s="1046"/>
      <c r="M151" s="1046"/>
      <c r="N151" s="1046"/>
      <c r="O151" s="1046"/>
      <c r="P151" s="1046"/>
      <c r="Q151" s="1046"/>
      <c r="R151" s="1046"/>
      <c r="S151" s="1046"/>
      <c r="T151" s="1046"/>
      <c r="U151" s="497" t="str">
        <f t="shared" si="2"/>
        <v>99</v>
      </c>
      <c r="V151" s="497" t="str">
        <f t="shared" si="2"/>
        <v>99</v>
      </c>
      <c r="W151" s="497" t="str">
        <f t="shared" si="2"/>
        <v>99</v>
      </c>
      <c r="X151" s="497" t="str">
        <f t="shared" si="2"/>
        <v>99</v>
      </c>
      <c r="Y151" s="497" t="str">
        <f t="shared" si="2"/>
        <v>99</v>
      </c>
      <c r="Z151" s="497" t="str">
        <f t="shared" si="2"/>
        <v>99</v>
      </c>
      <c r="AA151" s="497" t="str">
        <f t="shared" si="2"/>
        <v>99</v>
      </c>
      <c r="AB151" s="497" t="str">
        <f t="shared" si="2"/>
        <v>99</v>
      </c>
      <c r="AC151" s="497" t="str">
        <f t="shared" si="2"/>
        <v>99</v>
      </c>
      <c r="AD151" s="497" t="str">
        <f t="shared" si="2"/>
        <v>99</v>
      </c>
      <c r="AE151" s="497" t="str">
        <f t="shared" si="2"/>
        <v>99</v>
      </c>
      <c r="AF151" s="497" t="str">
        <f t="shared" si="2"/>
        <v>99</v>
      </c>
      <c r="AG151" s="497" t="str">
        <f t="shared" si="2"/>
        <v>99</v>
      </c>
      <c r="AH151" s="497" t="str">
        <f t="shared" si="2"/>
        <v>99</v>
      </c>
      <c r="AI151" s="497" t="str">
        <f t="shared" si="2"/>
        <v>99</v>
      </c>
      <c r="AJ151" s="497" t="str">
        <f t="shared" si="2"/>
        <v>99</v>
      </c>
      <c r="AK151" s="497" t="str">
        <f t="shared" si="2"/>
        <v>99</v>
      </c>
      <c r="AL151" s="497" t="str">
        <f t="shared" si="2"/>
        <v>99</v>
      </c>
      <c r="AM151" s="497" t="str">
        <f t="shared" si="2"/>
        <v>99</v>
      </c>
      <c r="AN151" s="497" t="str">
        <f t="shared" si="2"/>
        <v>99</v>
      </c>
      <c r="AO151" s="497" t="str">
        <f t="shared" si="2"/>
        <v>99</v>
      </c>
      <c r="AP151" s="1047"/>
      <c r="AQ151" s="1047"/>
      <c r="AR151" s="1047"/>
      <c r="AS151" s="1047"/>
      <c r="AT151" s="1047"/>
      <c r="AU151" s="1047"/>
      <c r="AV151" s="1047"/>
      <c r="AW151" s="1047"/>
      <c r="AX151" s="1047"/>
      <c r="AY151" s="497" t="str">
        <f t="shared" si="2"/>
        <v>99</v>
      </c>
      <c r="AZ151" s="497" t="str">
        <f t="shared" si="2"/>
        <v>99</v>
      </c>
      <c r="BA151" s="497" t="str">
        <f t="shared" si="2"/>
        <v>99</v>
      </c>
      <c r="BB151" s="497" t="str">
        <f t="shared" si="2"/>
        <v>99</v>
      </c>
      <c r="BC151" s="497" t="str">
        <f t="shared" si="2"/>
        <v>99</v>
      </c>
      <c r="BD151" s="497" t="str">
        <f t="shared" si="2"/>
        <v>99</v>
      </c>
      <c r="BE151" s="497" t="str">
        <f t="shared" si="2"/>
        <v>99</v>
      </c>
      <c r="BF151" s="497" t="str">
        <f>CONCATENATE(BF149,BF150)</f>
        <v>99</v>
      </c>
      <c r="BG151" s="1047"/>
      <c r="BH151" s="1048"/>
      <c r="BI151" s="63"/>
      <c r="BJ151" s="63"/>
    </row>
    <row r="152" spans="2:62" s="2" customFormat="1">
      <c r="B152" s="280"/>
      <c r="C152" s="546" t="str">
        <f>IF(C151="11",1,IF(C151="91",0,IF(C151="19","*","-")))</f>
        <v>-</v>
      </c>
      <c r="D152" s="546" t="str">
        <f>IF(D150=1,1,"-")</f>
        <v>-</v>
      </c>
      <c r="E152" s="546" t="str">
        <f>IF(E150=1,1,"-")</f>
        <v>-</v>
      </c>
      <c r="F152" s="546" t="str">
        <f>IF(F151="11",1,IF(F151="91",0,IF(F151="19","*","-")))</f>
        <v>-</v>
      </c>
      <c r="G152" s="546" t="str">
        <f t="shared" ref="G152:T152" si="3">IF(G150=1,1,"-")</f>
        <v>-</v>
      </c>
      <c r="H152" s="546" t="str">
        <f t="shared" si="3"/>
        <v>-</v>
      </c>
      <c r="I152" s="546" t="str">
        <f t="shared" si="3"/>
        <v>-</v>
      </c>
      <c r="J152" s="546" t="str">
        <f t="shared" si="3"/>
        <v>-</v>
      </c>
      <c r="K152" s="546" t="str">
        <f t="shared" si="3"/>
        <v>-</v>
      </c>
      <c r="L152" s="546" t="str">
        <f t="shared" si="3"/>
        <v>-</v>
      </c>
      <c r="M152" s="546" t="str">
        <f t="shared" si="3"/>
        <v>-</v>
      </c>
      <c r="N152" s="546" t="str">
        <f t="shared" si="3"/>
        <v>-</v>
      </c>
      <c r="O152" s="546" t="str">
        <f t="shared" si="3"/>
        <v>-</v>
      </c>
      <c r="P152" s="546" t="str">
        <f t="shared" si="3"/>
        <v>-</v>
      </c>
      <c r="Q152" s="546" t="str">
        <f t="shared" si="3"/>
        <v>-</v>
      </c>
      <c r="R152" s="546" t="str">
        <f t="shared" si="3"/>
        <v>-</v>
      </c>
      <c r="S152" s="546" t="str">
        <f t="shared" si="3"/>
        <v>-</v>
      </c>
      <c r="T152" s="546" t="str">
        <f t="shared" si="3"/>
        <v>-</v>
      </c>
      <c r="U152" s="546" t="str">
        <f>IF(U151="11",1,IF(U151="91",0,IF(U151="19","*","-")))</f>
        <v>-</v>
      </c>
      <c r="V152" s="546" t="str">
        <f t="shared" ref="V152:AO152" si="4">IF(V151="11",1,IF(V151="91",0,IF(V151="19","*","-")))</f>
        <v>-</v>
      </c>
      <c r="W152" s="546" t="str">
        <f t="shared" si="4"/>
        <v>-</v>
      </c>
      <c r="X152" s="546" t="str">
        <f t="shared" si="4"/>
        <v>-</v>
      </c>
      <c r="Y152" s="546" t="str">
        <f t="shared" si="4"/>
        <v>-</v>
      </c>
      <c r="Z152" s="546" t="str">
        <f t="shared" si="4"/>
        <v>-</v>
      </c>
      <c r="AA152" s="546" t="str">
        <f t="shared" si="4"/>
        <v>-</v>
      </c>
      <c r="AB152" s="546" t="str">
        <f t="shared" si="4"/>
        <v>-</v>
      </c>
      <c r="AC152" s="546" t="str">
        <f t="shared" si="4"/>
        <v>-</v>
      </c>
      <c r="AD152" s="546" t="str">
        <f t="shared" si="4"/>
        <v>-</v>
      </c>
      <c r="AE152" s="546" t="str">
        <f t="shared" si="4"/>
        <v>-</v>
      </c>
      <c r="AF152" s="546" t="str">
        <f t="shared" si="4"/>
        <v>-</v>
      </c>
      <c r="AG152" s="546" t="str">
        <f t="shared" si="4"/>
        <v>-</v>
      </c>
      <c r="AH152" s="546" t="str">
        <f t="shared" si="4"/>
        <v>-</v>
      </c>
      <c r="AI152" s="546" t="str">
        <f t="shared" si="4"/>
        <v>-</v>
      </c>
      <c r="AJ152" s="546" t="str">
        <f t="shared" si="4"/>
        <v>-</v>
      </c>
      <c r="AK152" s="546" t="str">
        <f t="shared" si="4"/>
        <v>-</v>
      </c>
      <c r="AL152" s="546" t="str">
        <f t="shared" si="4"/>
        <v>-</v>
      </c>
      <c r="AM152" s="546" t="str">
        <f t="shared" si="4"/>
        <v>-</v>
      </c>
      <c r="AN152" s="546" t="str">
        <f t="shared" si="4"/>
        <v>-</v>
      </c>
      <c r="AO152" s="546" t="str">
        <f t="shared" si="4"/>
        <v>-</v>
      </c>
      <c r="AP152" s="546" t="str">
        <f t="shared" ref="AP152:AW152" si="5">IF(AP150=1,1,"-")</f>
        <v>-</v>
      </c>
      <c r="AQ152" s="546" t="str">
        <f t="shared" si="5"/>
        <v>-</v>
      </c>
      <c r="AR152" s="546" t="str">
        <f t="shared" si="5"/>
        <v>-</v>
      </c>
      <c r="AS152" s="546" t="str">
        <f t="shared" si="5"/>
        <v>-</v>
      </c>
      <c r="AT152" s="546" t="str">
        <f t="shared" si="5"/>
        <v>-</v>
      </c>
      <c r="AU152" s="546" t="str">
        <f t="shared" si="5"/>
        <v>-</v>
      </c>
      <c r="AV152" s="546" t="str">
        <f t="shared" si="5"/>
        <v>-</v>
      </c>
      <c r="AW152" s="546" t="str">
        <f t="shared" si="5"/>
        <v>-</v>
      </c>
      <c r="AX152" s="546" t="str">
        <f>IF(AX150=1,1,"-")</f>
        <v>-</v>
      </c>
      <c r="AY152" s="546" t="str">
        <f>IF(AY151="11",1,IF(AY151="91",0,IF(AY151="19","*","-")))</f>
        <v>-</v>
      </c>
      <c r="AZ152" s="546" t="str">
        <f t="shared" ref="AZ152:BF152" si="6">IF(AZ151="11",1,IF(AZ151="91",0,IF(AZ151="19","*","-")))</f>
        <v>-</v>
      </c>
      <c r="BA152" s="546" t="str">
        <f t="shared" si="6"/>
        <v>-</v>
      </c>
      <c r="BB152" s="546" t="str">
        <f t="shared" si="6"/>
        <v>-</v>
      </c>
      <c r="BC152" s="546" t="str">
        <f t="shared" si="6"/>
        <v>-</v>
      </c>
      <c r="BD152" s="546" t="str">
        <f t="shared" si="6"/>
        <v>-</v>
      </c>
      <c r="BE152" s="546" t="str">
        <f t="shared" si="6"/>
        <v>-</v>
      </c>
      <c r="BF152" s="546" t="str">
        <f t="shared" si="6"/>
        <v>-</v>
      </c>
      <c r="BG152" s="546" t="str">
        <f>IF(BG150=1,1,"-")</f>
        <v>-</v>
      </c>
      <c r="BH152" s="547" t="str">
        <f>IF(BH150=1,1,"-")</f>
        <v>-</v>
      </c>
      <c r="BI152" s="63"/>
      <c r="BJ152" s="63"/>
    </row>
    <row r="153" spans="2:62">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row>
    <row r="154" spans="2:62">
      <c r="B154" s="63" t="s">
        <v>743</v>
      </c>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row>
    <row r="155" spans="2:62">
      <c r="B155" s="63" t="s">
        <v>1058</v>
      </c>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row>
    <row r="156" spans="2:62">
      <c r="B156" s="63" t="s">
        <v>1059</v>
      </c>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row>
    <row r="157" spans="2:62">
      <c r="B157" s="63" t="s">
        <v>1060</v>
      </c>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row>
    <row r="158" spans="2:62">
      <c r="B158" s="63" t="s">
        <v>1061</v>
      </c>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row>
    <row r="159" spans="2:62">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row>
    <row r="160" spans="2:62">
      <c r="B160" s="195"/>
      <c r="C160" s="195"/>
      <c r="D160" s="195"/>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63"/>
      <c r="BJ160" s="63"/>
    </row>
    <row r="161" spans="2:62">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Z161" s="63"/>
      <c r="BA161" s="63"/>
      <c r="BB161" s="63"/>
      <c r="BC161" s="63"/>
      <c r="BD161" s="63"/>
      <c r="BE161" s="63"/>
      <c r="BF161" s="63"/>
      <c r="BG161" s="159"/>
      <c r="BI161" s="63"/>
      <c r="BJ161" s="63"/>
    </row>
    <row r="162" spans="2:62">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63"/>
      <c r="BJ162" s="63"/>
    </row>
    <row r="163" spans="2:62" ht="18.95" customHeight="1">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row>
    <row r="164" spans="2:62" ht="18.95" customHeight="1">
      <c r="C164" s="215" t="s">
        <v>1062</v>
      </c>
      <c r="D164" s="63"/>
      <c r="E164" s="63"/>
      <c r="F164" s="63"/>
      <c r="G164" s="63"/>
      <c r="H164" s="63"/>
      <c r="I164" s="63"/>
      <c r="J164" s="63"/>
      <c r="K164" s="63"/>
      <c r="L164" s="63"/>
      <c r="M164" s="63"/>
      <c r="N164" s="63"/>
      <c r="O164" s="63"/>
      <c r="P164" s="63"/>
      <c r="Q164" s="63"/>
      <c r="R164" s="63"/>
      <c r="S164" s="63"/>
      <c r="T164" s="63"/>
      <c r="U164" s="63"/>
      <c r="V164" s="63"/>
      <c r="W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W164" s="216"/>
      <c r="AX164" s="216"/>
      <c r="AY164" s="216"/>
      <c r="AZ164" s="216"/>
      <c r="BA164" s="216"/>
      <c r="BB164" s="216"/>
      <c r="BC164" s="216"/>
      <c r="BD164" s="216"/>
      <c r="BE164" s="216"/>
      <c r="BF164" s="216"/>
      <c r="BG164" s="271" t="str">
        <f>P127</f>
        <v/>
      </c>
      <c r="BH164" s="162"/>
      <c r="BI164" s="63"/>
      <c r="BJ164" s="63"/>
    </row>
    <row r="165" spans="2:62" ht="18.95" customHeight="1">
      <c r="B165" s="63"/>
      <c r="C165" s="1042" t="s">
        <v>1063</v>
      </c>
      <c r="D165" s="1042"/>
      <c r="E165" s="1042"/>
      <c r="F165" s="1042"/>
      <c r="G165" s="1042"/>
      <c r="H165" s="1042"/>
      <c r="I165" s="1042"/>
      <c r="J165" s="1042"/>
      <c r="K165" s="1042"/>
      <c r="L165" s="1042"/>
      <c r="M165" s="1042"/>
      <c r="N165" s="1042"/>
      <c r="O165" s="683" t="s">
        <v>1064</v>
      </c>
      <c r="P165" s="683"/>
      <c r="Q165" s="683"/>
      <c r="R165" s="683"/>
      <c r="S165" s="683"/>
      <c r="T165" s="683"/>
      <c r="U165" s="683"/>
      <c r="V165" s="683"/>
      <c r="W165" s="683"/>
      <c r="X165" s="683"/>
      <c r="Y165" s="683"/>
      <c r="Z165" s="683"/>
      <c r="AA165" s="683"/>
      <c r="AB165" s="683"/>
      <c r="AC165" s="683"/>
      <c r="AD165" s="683"/>
      <c r="AE165" s="683"/>
      <c r="AF165" s="683" t="s">
        <v>1065</v>
      </c>
      <c r="AG165" s="683"/>
      <c r="AH165" s="683"/>
      <c r="AI165" s="683"/>
      <c r="AJ165" s="683"/>
      <c r="AK165" s="683"/>
      <c r="AL165" s="683"/>
      <c r="AM165" s="683"/>
      <c r="AN165" s="683"/>
      <c r="AO165" s="683"/>
      <c r="AP165" s="683"/>
      <c r="AQ165" s="683"/>
      <c r="AR165" s="683"/>
      <c r="AS165" s="683"/>
      <c r="AT165" s="683"/>
      <c r="AU165" s="683"/>
      <c r="AV165" s="952" t="s">
        <v>1066</v>
      </c>
      <c r="AW165" s="1043"/>
      <c r="AX165" s="1043"/>
      <c r="AY165" s="1043"/>
      <c r="AZ165" s="1043"/>
      <c r="BA165" s="1043"/>
      <c r="BB165" s="1043"/>
      <c r="BC165" s="1043"/>
      <c r="BD165" s="1043"/>
      <c r="BE165" s="1043"/>
      <c r="BF165" s="1043"/>
      <c r="BG165" s="953"/>
      <c r="BH165" s="63"/>
      <c r="BI165" s="63"/>
      <c r="BJ165" s="63"/>
    </row>
    <row r="166" spans="2:62" ht="18.95" customHeight="1">
      <c r="B166" s="63"/>
      <c r="C166" s="1042"/>
      <c r="D166" s="1042"/>
      <c r="E166" s="1042"/>
      <c r="F166" s="1042"/>
      <c r="G166" s="1042"/>
      <c r="H166" s="1042"/>
      <c r="I166" s="1042"/>
      <c r="J166" s="1042"/>
      <c r="K166" s="1042"/>
      <c r="L166" s="1042"/>
      <c r="M166" s="1042"/>
      <c r="N166" s="1042"/>
      <c r="O166" s="1040" t="s">
        <v>1067</v>
      </c>
      <c r="P166" s="1040"/>
      <c r="Q166" s="1040"/>
      <c r="R166" s="1040"/>
      <c r="S166" s="1040"/>
      <c r="T166" s="1040"/>
      <c r="U166" s="1040"/>
      <c r="V166" s="1040"/>
      <c r="W166" s="1040" t="s">
        <v>1068</v>
      </c>
      <c r="X166" s="1040"/>
      <c r="Y166" s="1040"/>
      <c r="Z166" s="1040"/>
      <c r="AA166" s="1040"/>
      <c r="AB166" s="1040"/>
      <c r="AC166" s="1040"/>
      <c r="AD166" s="1040"/>
      <c r="AE166" s="1040"/>
      <c r="AF166" s="1040" t="s">
        <v>1068</v>
      </c>
      <c r="AG166" s="1040"/>
      <c r="AH166" s="1040"/>
      <c r="AI166" s="1040"/>
      <c r="AJ166" s="1040"/>
      <c r="AK166" s="1040"/>
      <c r="AL166" s="1040"/>
      <c r="AM166" s="1040"/>
      <c r="AN166" s="1040" t="s">
        <v>1068</v>
      </c>
      <c r="AO166" s="1040"/>
      <c r="AP166" s="1040"/>
      <c r="AQ166" s="1040"/>
      <c r="AR166" s="1040"/>
      <c r="AS166" s="1040"/>
      <c r="AT166" s="1040"/>
      <c r="AU166" s="1040"/>
      <c r="AV166" s="1044"/>
      <c r="AW166" s="729"/>
      <c r="AX166" s="729"/>
      <c r="AY166" s="729"/>
      <c r="AZ166" s="729"/>
      <c r="BA166" s="729"/>
      <c r="BB166" s="729"/>
      <c r="BC166" s="729"/>
      <c r="BD166" s="729"/>
      <c r="BE166" s="729"/>
      <c r="BF166" s="729"/>
      <c r="BG166" s="1045"/>
      <c r="BH166" s="63"/>
      <c r="BI166" s="63"/>
      <c r="BJ166" s="63"/>
    </row>
    <row r="167" spans="2:62" ht="18.95" customHeight="1">
      <c r="B167" s="63"/>
      <c r="C167" s="1042"/>
      <c r="D167" s="1042"/>
      <c r="E167" s="1042"/>
      <c r="F167" s="1042"/>
      <c r="G167" s="1042"/>
      <c r="H167" s="1042"/>
      <c r="I167" s="1042"/>
      <c r="J167" s="1042"/>
      <c r="K167" s="1042"/>
      <c r="L167" s="1042"/>
      <c r="M167" s="1042"/>
      <c r="N167" s="1042"/>
      <c r="O167" s="1040" t="s">
        <v>1069</v>
      </c>
      <c r="P167" s="1040"/>
      <c r="Q167" s="1040"/>
      <c r="R167" s="1040"/>
      <c r="S167" s="1040"/>
      <c r="T167" s="1040"/>
      <c r="U167" s="1040"/>
      <c r="V167" s="1040"/>
      <c r="W167" s="1040" t="s">
        <v>1069</v>
      </c>
      <c r="X167" s="1040"/>
      <c r="Y167" s="1040"/>
      <c r="Z167" s="1040"/>
      <c r="AA167" s="1040"/>
      <c r="AB167" s="1040"/>
      <c r="AC167" s="1040"/>
      <c r="AD167" s="1040"/>
      <c r="AE167" s="1040"/>
      <c r="AF167" s="1040" t="s">
        <v>1069</v>
      </c>
      <c r="AG167" s="1040"/>
      <c r="AH167" s="1040"/>
      <c r="AI167" s="1040"/>
      <c r="AJ167" s="1040"/>
      <c r="AK167" s="1040"/>
      <c r="AL167" s="1040"/>
      <c r="AM167" s="1040"/>
      <c r="AN167" s="1040" t="s">
        <v>1069</v>
      </c>
      <c r="AO167" s="1040"/>
      <c r="AP167" s="1040"/>
      <c r="AQ167" s="1040"/>
      <c r="AR167" s="1040"/>
      <c r="AS167" s="1040"/>
      <c r="AT167" s="1040"/>
      <c r="AU167" s="1040"/>
      <c r="AV167" s="1044"/>
      <c r="AW167" s="729"/>
      <c r="AX167" s="729"/>
      <c r="AY167" s="729"/>
      <c r="AZ167" s="729"/>
      <c r="BA167" s="729"/>
      <c r="BB167" s="729"/>
      <c r="BC167" s="729"/>
      <c r="BD167" s="729"/>
      <c r="BE167" s="729"/>
      <c r="BF167" s="729"/>
      <c r="BG167" s="1045"/>
      <c r="BH167" s="63"/>
      <c r="BI167" s="63"/>
      <c r="BJ167" s="63"/>
    </row>
    <row r="168" spans="2:62" ht="18.95" customHeight="1">
      <c r="B168" s="63"/>
      <c r="C168" s="1042"/>
      <c r="D168" s="1042"/>
      <c r="E168" s="1042"/>
      <c r="F168" s="1042"/>
      <c r="G168" s="1042"/>
      <c r="H168" s="1042"/>
      <c r="I168" s="1042"/>
      <c r="J168" s="1042"/>
      <c r="K168" s="1042"/>
      <c r="L168" s="1042"/>
      <c r="M168" s="1042"/>
      <c r="N168" s="1042"/>
      <c r="O168" s="1041" t="s">
        <v>884</v>
      </c>
      <c r="P168" s="1041"/>
      <c r="Q168" s="1041"/>
      <c r="R168" s="1041"/>
      <c r="S168" s="1041"/>
      <c r="T168" s="1041"/>
      <c r="U168" s="1041"/>
      <c r="V168" s="1041"/>
      <c r="W168" s="1041" t="s">
        <v>884</v>
      </c>
      <c r="X168" s="1041"/>
      <c r="Y168" s="1041"/>
      <c r="Z168" s="1041"/>
      <c r="AA168" s="1041"/>
      <c r="AB168" s="1041"/>
      <c r="AC168" s="1041"/>
      <c r="AD168" s="1041"/>
      <c r="AE168" s="1041"/>
      <c r="AF168" s="1041" t="s">
        <v>884</v>
      </c>
      <c r="AG168" s="1041"/>
      <c r="AH168" s="1041"/>
      <c r="AI168" s="1041"/>
      <c r="AJ168" s="1041"/>
      <c r="AK168" s="1041"/>
      <c r="AL168" s="1041"/>
      <c r="AM168" s="1041"/>
      <c r="AN168" s="1041" t="s">
        <v>884</v>
      </c>
      <c r="AO168" s="1041"/>
      <c r="AP168" s="1041"/>
      <c r="AQ168" s="1041"/>
      <c r="AR168" s="1041"/>
      <c r="AS168" s="1041"/>
      <c r="AT168" s="1041"/>
      <c r="AU168" s="1041"/>
      <c r="AV168" s="984" t="s">
        <v>1070</v>
      </c>
      <c r="AW168" s="985"/>
      <c r="AX168" s="985"/>
      <c r="AY168" s="985"/>
      <c r="AZ168" s="985"/>
      <c r="BA168" s="985"/>
      <c r="BB168" s="985"/>
      <c r="BC168" s="985"/>
      <c r="BD168" s="985"/>
      <c r="BE168" s="985"/>
      <c r="BF168" s="985"/>
      <c r="BG168" s="986"/>
      <c r="BH168" s="63"/>
      <c r="BI168" s="63"/>
      <c r="BJ168" s="63"/>
    </row>
    <row r="169" spans="2:62" ht="30" customHeight="1">
      <c r="B169" s="63"/>
      <c r="C169" s="755" t="s">
        <v>520</v>
      </c>
      <c r="D169" s="755"/>
      <c r="E169" s="755"/>
      <c r="F169" s="755"/>
      <c r="G169" s="755"/>
      <c r="H169" s="755"/>
      <c r="I169" s="755"/>
      <c r="J169" s="755"/>
      <c r="K169" s="755"/>
      <c r="L169" s="755"/>
      <c r="M169" s="755"/>
      <c r="N169" s="755"/>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1033"/>
      <c r="AO169" s="1033"/>
      <c r="AP169" s="1033"/>
      <c r="AQ169" s="1033"/>
      <c r="AR169" s="1033"/>
      <c r="AS169" s="1033"/>
      <c r="AT169" s="1033"/>
      <c r="AU169" s="1033"/>
      <c r="AV169" s="1037">
        <f t="shared" ref="AV169:AV175" si="7">ROUND((O169+W169+AF169+AN169)/2,0)</f>
        <v>0</v>
      </c>
      <c r="AW169" s="1038"/>
      <c r="AX169" s="1038"/>
      <c r="AY169" s="1038"/>
      <c r="AZ169" s="1038"/>
      <c r="BA169" s="1038"/>
      <c r="BB169" s="1038"/>
      <c r="BC169" s="1038"/>
      <c r="BD169" s="1038"/>
      <c r="BE169" s="1038"/>
      <c r="BF169" s="1038"/>
      <c r="BG169" s="1039"/>
      <c r="BH169" s="63"/>
      <c r="BI169" s="63"/>
      <c r="BJ169" s="63"/>
    </row>
    <row r="170" spans="2:62" ht="30" customHeight="1">
      <c r="B170" s="63"/>
      <c r="C170" s="755" t="s">
        <v>521</v>
      </c>
      <c r="D170" s="755"/>
      <c r="E170" s="755"/>
      <c r="F170" s="755"/>
      <c r="G170" s="755"/>
      <c r="H170" s="755"/>
      <c r="I170" s="755"/>
      <c r="J170" s="755"/>
      <c r="K170" s="755"/>
      <c r="L170" s="755"/>
      <c r="M170" s="755"/>
      <c r="N170" s="755"/>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1033"/>
      <c r="AO170" s="1033"/>
      <c r="AP170" s="1033"/>
      <c r="AQ170" s="1033"/>
      <c r="AR170" s="1033"/>
      <c r="AS170" s="1033"/>
      <c r="AT170" s="1033"/>
      <c r="AU170" s="1033"/>
      <c r="AV170" s="1037">
        <f t="shared" si="7"/>
        <v>0</v>
      </c>
      <c r="AW170" s="1038"/>
      <c r="AX170" s="1038"/>
      <c r="AY170" s="1038"/>
      <c r="AZ170" s="1038"/>
      <c r="BA170" s="1038"/>
      <c r="BB170" s="1038"/>
      <c r="BC170" s="1038"/>
      <c r="BD170" s="1038"/>
      <c r="BE170" s="1038"/>
      <c r="BF170" s="1038"/>
      <c r="BG170" s="1039"/>
      <c r="BH170" s="63"/>
      <c r="BI170" s="63"/>
      <c r="BJ170" s="63"/>
    </row>
    <row r="171" spans="2:62" ht="30" customHeight="1">
      <c r="B171" s="63"/>
      <c r="C171" s="755" t="s">
        <v>522</v>
      </c>
      <c r="D171" s="755"/>
      <c r="E171" s="755"/>
      <c r="F171" s="755"/>
      <c r="G171" s="755"/>
      <c r="H171" s="755"/>
      <c r="I171" s="755"/>
      <c r="J171" s="755"/>
      <c r="K171" s="755"/>
      <c r="L171" s="755"/>
      <c r="M171" s="755"/>
      <c r="N171" s="755"/>
      <c r="O171" s="1033"/>
      <c r="P171" s="1033"/>
      <c r="Q171" s="1033"/>
      <c r="R171" s="1033"/>
      <c r="S171" s="1033"/>
      <c r="T171" s="1033"/>
      <c r="U171" s="1033"/>
      <c r="V171" s="1033"/>
      <c r="W171" s="1033"/>
      <c r="X171" s="1033"/>
      <c r="Y171" s="1033"/>
      <c r="Z171" s="1033"/>
      <c r="AA171" s="1033"/>
      <c r="AB171" s="1033"/>
      <c r="AC171" s="1033"/>
      <c r="AD171" s="1033"/>
      <c r="AE171" s="1033"/>
      <c r="AF171" s="1033"/>
      <c r="AG171" s="1033"/>
      <c r="AH171" s="1033"/>
      <c r="AI171" s="1033"/>
      <c r="AJ171" s="1033"/>
      <c r="AK171" s="1033"/>
      <c r="AL171" s="1033"/>
      <c r="AM171" s="1033"/>
      <c r="AN171" s="1033"/>
      <c r="AO171" s="1033"/>
      <c r="AP171" s="1033"/>
      <c r="AQ171" s="1033"/>
      <c r="AR171" s="1033"/>
      <c r="AS171" s="1033"/>
      <c r="AT171" s="1033"/>
      <c r="AU171" s="1033"/>
      <c r="AV171" s="1037">
        <f t="shared" si="7"/>
        <v>0</v>
      </c>
      <c r="AW171" s="1038"/>
      <c r="AX171" s="1038"/>
      <c r="AY171" s="1038"/>
      <c r="AZ171" s="1038"/>
      <c r="BA171" s="1038"/>
      <c r="BB171" s="1038"/>
      <c r="BC171" s="1038"/>
      <c r="BD171" s="1038"/>
      <c r="BE171" s="1038"/>
      <c r="BF171" s="1038"/>
      <c r="BG171" s="1039"/>
      <c r="BH171" s="63"/>
      <c r="BI171" s="63"/>
      <c r="BJ171" s="63"/>
    </row>
    <row r="172" spans="2:62" ht="30" customHeight="1">
      <c r="B172" s="63"/>
      <c r="C172" s="755" t="s">
        <v>1071</v>
      </c>
      <c r="D172" s="755"/>
      <c r="E172" s="755"/>
      <c r="F172" s="755"/>
      <c r="G172" s="755"/>
      <c r="H172" s="755"/>
      <c r="I172" s="755"/>
      <c r="J172" s="755"/>
      <c r="K172" s="755"/>
      <c r="L172" s="755"/>
      <c r="M172" s="755"/>
      <c r="N172" s="755"/>
      <c r="O172" s="1033"/>
      <c r="P172" s="1033"/>
      <c r="Q172" s="1033"/>
      <c r="R172" s="1033"/>
      <c r="S172" s="1033"/>
      <c r="T172" s="1033"/>
      <c r="U172" s="1033"/>
      <c r="V172" s="1033"/>
      <c r="W172" s="1033"/>
      <c r="X172" s="1033"/>
      <c r="Y172" s="1033"/>
      <c r="Z172" s="1033"/>
      <c r="AA172" s="1033"/>
      <c r="AB172" s="1033"/>
      <c r="AC172" s="1033"/>
      <c r="AD172" s="1033"/>
      <c r="AE172" s="1033"/>
      <c r="AF172" s="1033"/>
      <c r="AG172" s="1033"/>
      <c r="AH172" s="1033"/>
      <c r="AI172" s="1033"/>
      <c r="AJ172" s="1033"/>
      <c r="AK172" s="1033"/>
      <c r="AL172" s="1033"/>
      <c r="AM172" s="1033"/>
      <c r="AN172" s="1033"/>
      <c r="AO172" s="1033"/>
      <c r="AP172" s="1033"/>
      <c r="AQ172" s="1033"/>
      <c r="AR172" s="1033"/>
      <c r="AS172" s="1033"/>
      <c r="AT172" s="1033"/>
      <c r="AU172" s="1033"/>
      <c r="AV172" s="1034">
        <f t="shared" si="7"/>
        <v>0</v>
      </c>
      <c r="AW172" s="1035"/>
      <c r="AX172" s="1035"/>
      <c r="AY172" s="1035"/>
      <c r="AZ172" s="1035"/>
      <c r="BA172" s="1035"/>
      <c r="BB172" s="1035"/>
      <c r="BC172" s="1035"/>
      <c r="BD172" s="1035"/>
      <c r="BE172" s="1035"/>
      <c r="BF172" s="1035"/>
      <c r="BG172" s="1036"/>
      <c r="BH172" s="63"/>
      <c r="BI172" s="63"/>
      <c r="BJ172" s="63"/>
    </row>
    <row r="173" spans="2:62" ht="30" customHeight="1">
      <c r="B173" s="63"/>
      <c r="C173" s="755" t="s">
        <v>524</v>
      </c>
      <c r="D173" s="755"/>
      <c r="E173" s="755"/>
      <c r="F173" s="755"/>
      <c r="G173" s="755"/>
      <c r="H173" s="755"/>
      <c r="I173" s="755"/>
      <c r="J173" s="755"/>
      <c r="K173" s="755"/>
      <c r="L173" s="755"/>
      <c r="M173" s="755"/>
      <c r="N173" s="755"/>
      <c r="O173" s="1033"/>
      <c r="P173" s="1033"/>
      <c r="Q173" s="1033"/>
      <c r="R173" s="1033"/>
      <c r="S173" s="1033"/>
      <c r="T173" s="1033"/>
      <c r="U173" s="1033"/>
      <c r="V173" s="1033"/>
      <c r="W173" s="1033"/>
      <c r="X173" s="1033"/>
      <c r="Y173" s="1033"/>
      <c r="Z173" s="1033"/>
      <c r="AA173" s="1033"/>
      <c r="AB173" s="1033"/>
      <c r="AC173" s="1033"/>
      <c r="AD173" s="1033"/>
      <c r="AE173" s="1033"/>
      <c r="AF173" s="1033"/>
      <c r="AG173" s="1033"/>
      <c r="AH173" s="1033"/>
      <c r="AI173" s="1033"/>
      <c r="AJ173" s="1033"/>
      <c r="AK173" s="1033"/>
      <c r="AL173" s="1033"/>
      <c r="AM173" s="1033"/>
      <c r="AN173" s="1033"/>
      <c r="AO173" s="1033"/>
      <c r="AP173" s="1033"/>
      <c r="AQ173" s="1033"/>
      <c r="AR173" s="1033"/>
      <c r="AS173" s="1033"/>
      <c r="AT173" s="1033"/>
      <c r="AU173" s="1033"/>
      <c r="AV173" s="1030">
        <f t="shared" si="7"/>
        <v>0</v>
      </c>
      <c r="AW173" s="1031"/>
      <c r="AX173" s="1031"/>
      <c r="AY173" s="1031"/>
      <c r="AZ173" s="1031"/>
      <c r="BA173" s="1031"/>
      <c r="BB173" s="1031"/>
      <c r="BC173" s="1031"/>
      <c r="BD173" s="1031"/>
      <c r="BE173" s="1031"/>
      <c r="BF173" s="1031"/>
      <c r="BG173" s="1032"/>
      <c r="BH173" s="63"/>
      <c r="BI173" s="63"/>
      <c r="BJ173" s="63"/>
    </row>
    <row r="174" spans="2:62" ht="30" customHeight="1">
      <c r="B174" s="63"/>
      <c r="C174" s="755" t="s">
        <v>368</v>
      </c>
      <c r="D174" s="755"/>
      <c r="E174" s="755"/>
      <c r="F174" s="755"/>
      <c r="G174" s="755"/>
      <c r="H174" s="755"/>
      <c r="I174" s="755"/>
      <c r="J174" s="755"/>
      <c r="K174" s="755"/>
      <c r="L174" s="755"/>
      <c r="M174" s="755"/>
      <c r="N174" s="755"/>
      <c r="O174" s="1033"/>
      <c r="P174" s="1033"/>
      <c r="Q174" s="1033"/>
      <c r="R174" s="1033"/>
      <c r="S174" s="1033"/>
      <c r="T174" s="1033"/>
      <c r="U174" s="1033"/>
      <c r="V174" s="1033"/>
      <c r="W174" s="1033"/>
      <c r="X174" s="1033"/>
      <c r="Y174" s="1033"/>
      <c r="Z174" s="1033"/>
      <c r="AA174" s="1033"/>
      <c r="AB174" s="1033"/>
      <c r="AC174" s="1033"/>
      <c r="AD174" s="1033"/>
      <c r="AE174" s="1033"/>
      <c r="AF174" s="1033"/>
      <c r="AG174" s="1033"/>
      <c r="AH174" s="1033"/>
      <c r="AI174" s="1033"/>
      <c r="AJ174" s="1033"/>
      <c r="AK174" s="1033"/>
      <c r="AL174" s="1033"/>
      <c r="AM174" s="1033"/>
      <c r="AN174" s="1033"/>
      <c r="AO174" s="1033"/>
      <c r="AP174" s="1033"/>
      <c r="AQ174" s="1033"/>
      <c r="AR174" s="1033"/>
      <c r="AS174" s="1033"/>
      <c r="AT174" s="1033"/>
      <c r="AU174" s="1033"/>
      <c r="AV174" s="1030">
        <f t="shared" si="7"/>
        <v>0</v>
      </c>
      <c r="AW174" s="1031"/>
      <c r="AX174" s="1031"/>
      <c r="AY174" s="1031"/>
      <c r="AZ174" s="1031"/>
      <c r="BA174" s="1031"/>
      <c r="BB174" s="1031"/>
      <c r="BC174" s="1031"/>
      <c r="BD174" s="1031"/>
      <c r="BE174" s="1031"/>
      <c r="BF174" s="1031"/>
      <c r="BG174" s="1032"/>
      <c r="BH174" s="63"/>
      <c r="BI174" s="63"/>
      <c r="BJ174" s="63"/>
    </row>
    <row r="175" spans="2:62" ht="30" customHeight="1">
      <c r="B175" s="63"/>
      <c r="C175" s="755" t="s">
        <v>297</v>
      </c>
      <c r="D175" s="755"/>
      <c r="E175" s="755"/>
      <c r="F175" s="755"/>
      <c r="G175" s="755"/>
      <c r="H175" s="755"/>
      <c r="I175" s="755"/>
      <c r="J175" s="755"/>
      <c r="K175" s="755"/>
      <c r="L175" s="755"/>
      <c r="M175" s="755"/>
      <c r="N175" s="755"/>
      <c r="O175" s="1029">
        <f>SUM(O169:V174)</f>
        <v>0</v>
      </c>
      <c r="P175" s="1029"/>
      <c r="Q175" s="1029"/>
      <c r="R175" s="1029"/>
      <c r="S175" s="1029"/>
      <c r="T175" s="1029"/>
      <c r="U175" s="1029"/>
      <c r="V175" s="1029"/>
      <c r="W175" s="1029">
        <f>SUM(W169:AE174)</f>
        <v>0</v>
      </c>
      <c r="X175" s="1029"/>
      <c r="Y175" s="1029"/>
      <c r="Z175" s="1029"/>
      <c r="AA175" s="1029"/>
      <c r="AB175" s="1029"/>
      <c r="AC175" s="1029"/>
      <c r="AD175" s="1029"/>
      <c r="AE175" s="1029"/>
      <c r="AF175" s="1029">
        <f>SUM(AF169:AM174)</f>
        <v>0</v>
      </c>
      <c r="AG175" s="1029"/>
      <c r="AH175" s="1029"/>
      <c r="AI175" s="1029"/>
      <c r="AJ175" s="1029"/>
      <c r="AK175" s="1029"/>
      <c r="AL175" s="1029"/>
      <c r="AM175" s="1029"/>
      <c r="AN175" s="1029">
        <f>SUM(AN169:AU174)</f>
        <v>0</v>
      </c>
      <c r="AO175" s="1029"/>
      <c r="AP175" s="1029"/>
      <c r="AQ175" s="1029"/>
      <c r="AR175" s="1029"/>
      <c r="AS175" s="1029"/>
      <c r="AT175" s="1029"/>
      <c r="AU175" s="1029"/>
      <c r="AV175" s="1030">
        <f t="shared" si="7"/>
        <v>0</v>
      </c>
      <c r="AW175" s="1031"/>
      <c r="AX175" s="1031"/>
      <c r="AY175" s="1031"/>
      <c r="AZ175" s="1031"/>
      <c r="BA175" s="1031"/>
      <c r="BB175" s="1031"/>
      <c r="BC175" s="1031"/>
      <c r="BD175" s="1031"/>
      <c r="BE175" s="1031"/>
      <c r="BF175" s="1031"/>
      <c r="BG175" s="1032"/>
      <c r="BH175" s="63"/>
      <c r="BI175" s="63"/>
      <c r="BJ175" s="63"/>
    </row>
    <row r="176" spans="2:62" ht="10.5" customHeight="1">
      <c r="B176" s="63"/>
      <c r="C176" s="168"/>
      <c r="D176" s="168"/>
      <c r="E176" s="168"/>
      <c r="F176" s="168"/>
      <c r="G176" s="168"/>
      <c r="H176" s="168"/>
      <c r="I176" s="168"/>
      <c r="J176" s="168"/>
      <c r="K176" s="168"/>
      <c r="L176" s="168"/>
      <c r="M176" s="168"/>
      <c r="N176" s="168"/>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63"/>
      <c r="BI176" s="63"/>
      <c r="BJ176" s="63"/>
    </row>
    <row r="177" spans="2:62" ht="18.95" customHeight="1">
      <c r="B177" s="63"/>
      <c r="C177" s="273" t="s">
        <v>1072</v>
      </c>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row>
    <row r="178" spans="2:62" ht="59.25" customHeight="1">
      <c r="C178" s="1020" t="s">
        <v>729</v>
      </c>
      <c r="D178" s="1020"/>
      <c r="E178" s="1020"/>
      <c r="F178" s="1020"/>
      <c r="G178" s="1020" t="s">
        <v>730</v>
      </c>
      <c r="H178" s="1020"/>
      <c r="I178" s="1020"/>
      <c r="J178" s="1020"/>
      <c r="K178" s="1016" t="s">
        <v>732</v>
      </c>
      <c r="L178" s="1016"/>
      <c r="M178" s="1016"/>
      <c r="N178" s="1016"/>
      <c r="O178" s="1016" t="s">
        <v>1073</v>
      </c>
      <c r="P178" s="1016"/>
      <c r="Q178" s="1016"/>
      <c r="R178" s="1016"/>
      <c r="S178" s="1026" t="s">
        <v>1074</v>
      </c>
      <c r="T178" s="1027"/>
      <c r="U178" s="1027"/>
      <c r="V178" s="1028"/>
      <c r="W178" s="1026" t="s">
        <v>1075</v>
      </c>
      <c r="X178" s="1027"/>
      <c r="Y178" s="1027"/>
      <c r="Z178" s="1028"/>
      <c r="AA178" s="1023" t="s">
        <v>1076</v>
      </c>
      <c r="AB178" s="1024"/>
      <c r="AC178" s="1024"/>
      <c r="AD178" s="1025"/>
      <c r="AE178" s="1020" t="s">
        <v>890</v>
      </c>
      <c r="AF178" s="1020"/>
      <c r="AG178" s="1020"/>
      <c r="AH178" s="1020"/>
      <c r="AI178" s="1020" t="s">
        <v>945</v>
      </c>
      <c r="AJ178" s="1020"/>
      <c r="AK178" s="1020"/>
      <c r="AL178" s="1020"/>
      <c r="AM178" s="1020" t="s">
        <v>1077</v>
      </c>
      <c r="AN178" s="1020"/>
      <c r="AO178" s="1020"/>
      <c r="AP178" s="1020"/>
      <c r="AQ178" s="1016" t="s">
        <v>1078</v>
      </c>
      <c r="AR178" s="1016"/>
      <c r="AS178" s="1016"/>
      <c r="AT178" s="1016"/>
      <c r="AU178" s="1016" t="s">
        <v>1079</v>
      </c>
      <c r="AV178" s="1016"/>
      <c r="AW178" s="1016"/>
      <c r="AX178" s="1016"/>
      <c r="AY178" s="1020" t="s">
        <v>280</v>
      </c>
      <c r="AZ178" s="1020"/>
      <c r="BA178" s="1020"/>
      <c r="BB178" s="1020"/>
      <c r="BC178" s="63"/>
      <c r="BD178" s="63"/>
      <c r="BE178" s="63"/>
      <c r="BF178" s="63"/>
    </row>
    <row r="179" spans="2:62" ht="30" customHeight="1">
      <c r="C179" s="661"/>
      <c r="D179" s="661"/>
      <c r="E179" s="661"/>
      <c r="F179" s="661"/>
      <c r="G179" s="661"/>
      <c r="H179" s="661"/>
      <c r="I179" s="661"/>
      <c r="J179" s="661"/>
      <c r="K179" s="661"/>
      <c r="L179" s="661"/>
      <c r="M179" s="661"/>
      <c r="N179" s="661"/>
      <c r="O179" s="661"/>
      <c r="P179" s="661"/>
      <c r="Q179" s="661"/>
      <c r="R179" s="661"/>
      <c r="S179" s="1006"/>
      <c r="T179" s="1007"/>
      <c r="U179" s="1007"/>
      <c r="V179" s="1008"/>
      <c r="W179" s="1006"/>
      <c r="X179" s="1007"/>
      <c r="Y179" s="1007"/>
      <c r="Z179" s="1008"/>
      <c r="AA179" s="945"/>
      <c r="AB179" s="946"/>
      <c r="AC179" s="946"/>
      <c r="AD179" s="990"/>
      <c r="AE179" s="661"/>
      <c r="AF179" s="661"/>
      <c r="AG179" s="661"/>
      <c r="AH179" s="661"/>
      <c r="AI179" s="661"/>
      <c r="AJ179" s="661"/>
      <c r="AK179" s="661"/>
      <c r="AL179" s="661"/>
      <c r="AM179" s="661"/>
      <c r="AN179" s="661"/>
      <c r="AO179" s="661"/>
      <c r="AP179" s="661"/>
      <c r="AQ179" s="981"/>
      <c r="AR179" s="981"/>
      <c r="AS179" s="981"/>
      <c r="AT179" s="981"/>
      <c r="AU179" s="981"/>
      <c r="AV179" s="981"/>
      <c r="AW179" s="981"/>
      <c r="AX179" s="981"/>
      <c r="AY179" s="661"/>
      <c r="AZ179" s="661"/>
      <c r="BA179" s="661"/>
      <c r="BB179" s="661"/>
      <c r="BC179" s="63"/>
      <c r="BD179" s="63"/>
      <c r="BE179" s="63"/>
      <c r="BF179" s="63"/>
    </row>
    <row r="180" spans="2:62" ht="15" customHeight="1">
      <c r="C180" s="62"/>
      <c r="D180" s="63"/>
      <c r="E180" s="63"/>
      <c r="F180" s="63"/>
      <c r="G180" s="62"/>
      <c r="H180" s="63"/>
      <c r="I180" s="63"/>
      <c r="J180" s="63"/>
      <c r="K180" s="62"/>
      <c r="L180" s="63"/>
      <c r="M180" s="63"/>
      <c r="N180" s="63"/>
      <c r="O180" s="62"/>
      <c r="P180" s="63"/>
      <c r="Q180" s="63"/>
      <c r="R180" s="63"/>
      <c r="S180" s="62"/>
      <c r="T180" s="63"/>
      <c r="U180" s="63"/>
      <c r="V180" s="63"/>
      <c r="W180" s="62"/>
      <c r="X180" s="63"/>
      <c r="Y180" s="63"/>
      <c r="Z180" s="63"/>
      <c r="AA180" s="62"/>
      <c r="AB180" s="63"/>
      <c r="AC180" s="63"/>
      <c r="AD180" s="63"/>
      <c r="AE180" s="63"/>
      <c r="AF180" s="62"/>
      <c r="AG180" s="63"/>
      <c r="AH180" s="63"/>
      <c r="AI180" s="63"/>
      <c r="AJ180" s="62"/>
      <c r="AK180" s="63"/>
      <c r="AL180" s="63"/>
      <c r="AM180" s="63"/>
      <c r="AN180" s="62"/>
      <c r="AO180" s="63"/>
      <c r="AP180" s="63"/>
      <c r="AQ180" s="63"/>
      <c r="AR180" s="62"/>
      <c r="AS180" s="63"/>
      <c r="AT180" s="63"/>
      <c r="AU180" s="63"/>
      <c r="AV180" s="62"/>
      <c r="AW180" s="63"/>
      <c r="AX180" s="63"/>
      <c r="AY180" s="63"/>
      <c r="AZ180" s="62"/>
      <c r="BA180" s="63"/>
      <c r="BB180" s="63"/>
      <c r="BC180" s="63"/>
      <c r="BD180" s="63"/>
      <c r="BE180" s="63"/>
      <c r="BF180" s="63"/>
      <c r="BG180" s="63"/>
      <c r="BH180" s="63"/>
      <c r="BI180" s="63"/>
      <c r="BJ180" s="63"/>
    </row>
    <row r="181" spans="2:62" ht="17.25" customHeight="1">
      <c r="C181" s="683" t="s">
        <v>1080</v>
      </c>
      <c r="D181" s="683"/>
      <c r="E181" s="683"/>
      <c r="F181" s="683"/>
      <c r="G181" s="683"/>
      <c r="H181" s="683"/>
      <c r="I181" s="683"/>
      <c r="J181" s="683"/>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3"/>
      <c r="AO181" s="683"/>
      <c r="AP181" s="683"/>
      <c r="AQ181" s="683"/>
      <c r="AR181" s="683"/>
      <c r="AS181" s="683"/>
      <c r="AT181" s="683"/>
      <c r="AU181" s="683"/>
      <c r="AV181" s="683"/>
      <c r="AW181" s="683"/>
      <c r="AX181" s="683"/>
      <c r="AY181" s="683"/>
      <c r="AZ181" s="683"/>
      <c r="BA181" s="683"/>
      <c r="BB181" s="683"/>
      <c r="BC181" s="63"/>
      <c r="BD181" s="63"/>
      <c r="BE181" s="63"/>
      <c r="BF181" s="63"/>
      <c r="BG181" s="63"/>
      <c r="BH181" s="63"/>
      <c r="BI181" s="63"/>
    </row>
    <row r="182" spans="2:62" ht="42.75" customHeight="1">
      <c r="C182" s="1010" t="s">
        <v>1081</v>
      </c>
      <c r="D182" s="1021"/>
      <c r="E182" s="1021"/>
      <c r="F182" s="1022"/>
      <c r="G182" s="1020" t="s">
        <v>940</v>
      </c>
      <c r="H182" s="1020"/>
      <c r="I182" s="1020"/>
      <c r="J182" s="1020"/>
      <c r="K182" s="1016" t="s">
        <v>944</v>
      </c>
      <c r="L182" s="1016"/>
      <c r="M182" s="1016"/>
      <c r="N182" s="1016"/>
      <c r="O182" s="1016" t="s">
        <v>948</v>
      </c>
      <c r="P182" s="1016"/>
      <c r="Q182" s="1016"/>
      <c r="R182" s="1016"/>
      <c r="S182" s="1016" t="s">
        <v>952</v>
      </c>
      <c r="T182" s="1016"/>
      <c r="U182" s="1016"/>
      <c r="V182" s="1016"/>
      <c r="W182" s="1016" t="s">
        <v>970</v>
      </c>
      <c r="X182" s="1016"/>
      <c r="Y182" s="1016"/>
      <c r="Z182" s="1016"/>
      <c r="AA182" s="1017" t="s">
        <v>972</v>
      </c>
      <c r="AB182" s="1018"/>
      <c r="AC182" s="1018"/>
      <c r="AD182" s="1019"/>
      <c r="AE182" s="1020" t="s">
        <v>956</v>
      </c>
      <c r="AF182" s="1020"/>
      <c r="AG182" s="1020"/>
      <c r="AH182" s="1020"/>
      <c r="AI182" s="1020" t="s">
        <v>959</v>
      </c>
      <c r="AJ182" s="1020"/>
      <c r="AK182" s="1020"/>
      <c r="AL182" s="1020"/>
      <c r="AM182" s="1020" t="s">
        <v>1082</v>
      </c>
      <c r="AN182" s="1020"/>
      <c r="AO182" s="1020"/>
      <c r="AP182" s="1020"/>
      <c r="AQ182" s="1017" t="s">
        <v>1083</v>
      </c>
      <c r="AR182" s="1011"/>
      <c r="AS182" s="1011"/>
      <c r="AT182" s="1012"/>
      <c r="AU182" s="1010" t="s">
        <v>523</v>
      </c>
      <c r="AV182" s="1011"/>
      <c r="AW182" s="1011"/>
      <c r="AX182" s="1012"/>
      <c r="AY182" s="1013" t="s">
        <v>1084</v>
      </c>
      <c r="AZ182" s="1014"/>
      <c r="BA182" s="1014"/>
      <c r="BB182" s="1015"/>
      <c r="BC182" s="63"/>
      <c r="BD182" s="63"/>
      <c r="BE182" s="63"/>
      <c r="BF182" s="63"/>
      <c r="BG182" s="63"/>
      <c r="BH182" s="63"/>
      <c r="BI182" s="63"/>
    </row>
    <row r="183" spans="2:62" ht="30" customHeight="1">
      <c r="C183" s="661"/>
      <c r="D183" s="661"/>
      <c r="E183" s="661"/>
      <c r="F183" s="661"/>
      <c r="G183" s="661"/>
      <c r="H183" s="661"/>
      <c r="I183" s="661"/>
      <c r="J183" s="661"/>
      <c r="K183" s="981"/>
      <c r="L183" s="981"/>
      <c r="M183" s="981"/>
      <c r="N183" s="981"/>
      <c r="O183" s="981"/>
      <c r="P183" s="981"/>
      <c r="Q183" s="981"/>
      <c r="R183" s="981"/>
      <c r="S183" s="981"/>
      <c r="T183" s="981"/>
      <c r="U183" s="981"/>
      <c r="V183" s="981"/>
      <c r="W183" s="981"/>
      <c r="X183" s="981"/>
      <c r="Y183" s="981"/>
      <c r="Z183" s="981"/>
      <c r="AA183" s="945"/>
      <c r="AB183" s="946"/>
      <c r="AC183" s="946"/>
      <c r="AD183" s="990"/>
      <c r="AE183" s="661"/>
      <c r="AF183" s="661"/>
      <c r="AG183" s="661"/>
      <c r="AH183" s="661"/>
      <c r="AI183" s="661"/>
      <c r="AJ183" s="661"/>
      <c r="AK183" s="661"/>
      <c r="AL183" s="661"/>
      <c r="AM183" s="661"/>
      <c r="AN183" s="661"/>
      <c r="AO183" s="661"/>
      <c r="AP183" s="661"/>
      <c r="AQ183" s="1006"/>
      <c r="AR183" s="1007"/>
      <c r="AS183" s="1007"/>
      <c r="AT183" s="1008"/>
      <c r="AU183" s="1006"/>
      <c r="AV183" s="1007"/>
      <c r="AW183" s="1007"/>
      <c r="AX183" s="1008"/>
      <c r="AY183" s="945"/>
      <c r="AZ183" s="946"/>
      <c r="BA183" s="946"/>
      <c r="BB183" s="990"/>
      <c r="BC183" s="63"/>
      <c r="BD183" s="63"/>
      <c r="BE183" s="63"/>
      <c r="BF183" s="63"/>
      <c r="BG183" s="63"/>
      <c r="BH183" s="63"/>
      <c r="BI183" s="63"/>
    </row>
    <row r="184" spans="2:62" ht="15" customHeight="1">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row>
    <row r="185" spans="2:62" ht="59.25" customHeight="1">
      <c r="C185" s="1009" t="s">
        <v>1085</v>
      </c>
      <c r="D185" s="1009"/>
      <c r="E185" s="1009"/>
      <c r="F185" s="1009"/>
      <c r="G185" s="997" t="s">
        <v>1086</v>
      </c>
      <c r="H185" s="998"/>
      <c r="I185" s="998"/>
      <c r="J185" s="999"/>
      <c r="K185" s="1009" t="s">
        <v>1087</v>
      </c>
      <c r="L185" s="1009"/>
      <c r="M185" s="1009"/>
      <c r="N185" s="1009"/>
      <c r="O185" s="1009" t="s">
        <v>1088</v>
      </c>
      <c r="P185" s="1009"/>
      <c r="Q185" s="1009"/>
      <c r="R185" s="1009"/>
      <c r="S185" s="1009" t="s">
        <v>1089</v>
      </c>
      <c r="T185" s="1009"/>
      <c r="U185" s="1009"/>
      <c r="V185" s="1009"/>
      <c r="W185" s="997" t="s">
        <v>1090</v>
      </c>
      <c r="X185" s="998"/>
      <c r="Y185" s="998"/>
      <c r="Z185" s="999"/>
      <c r="AA185" s="1000" t="s">
        <v>1091</v>
      </c>
      <c r="AB185" s="1001"/>
      <c r="AC185" s="1001"/>
      <c r="AD185" s="1002"/>
      <c r="AE185" s="1003" t="s">
        <v>1092</v>
      </c>
      <c r="AF185" s="1003"/>
      <c r="AG185" s="1003"/>
      <c r="AH185" s="1003"/>
      <c r="AI185" s="1004" t="s">
        <v>1084</v>
      </c>
      <c r="AJ185" s="1004"/>
      <c r="AK185" s="1004"/>
      <c r="AL185" s="1004"/>
      <c r="AM185" s="1004" t="s">
        <v>1084</v>
      </c>
      <c r="AN185" s="1004"/>
      <c r="AO185" s="1004"/>
      <c r="AP185" s="1004"/>
      <c r="AQ185" s="1005" t="s">
        <v>1084</v>
      </c>
      <c r="AR185" s="1005"/>
      <c r="AS185" s="1005"/>
      <c r="AT185" s="1005"/>
      <c r="AU185" s="1005" t="s">
        <v>1084</v>
      </c>
      <c r="AV185" s="1005"/>
      <c r="AW185" s="1005"/>
      <c r="AX185" s="1005"/>
    </row>
    <row r="186" spans="2:62" ht="30" customHeight="1">
      <c r="C186" s="661"/>
      <c r="D186" s="661"/>
      <c r="E186" s="661"/>
      <c r="F186" s="661"/>
      <c r="G186" s="661"/>
      <c r="H186" s="661"/>
      <c r="I186" s="661"/>
      <c r="J186" s="661"/>
      <c r="K186" s="981"/>
      <c r="L186" s="981"/>
      <c r="M186" s="981"/>
      <c r="N186" s="981"/>
      <c r="O186" s="981"/>
      <c r="P186" s="981"/>
      <c r="Q186" s="981"/>
      <c r="R186" s="981"/>
      <c r="S186" s="981"/>
      <c r="T186" s="981"/>
      <c r="U186" s="981"/>
      <c r="V186" s="981"/>
      <c r="W186" s="981"/>
      <c r="X186" s="981"/>
      <c r="Y186" s="981"/>
      <c r="Z186" s="981"/>
      <c r="AA186" s="945"/>
      <c r="AB186" s="946"/>
      <c r="AC186" s="946"/>
      <c r="AD186" s="990"/>
      <c r="AE186" s="661"/>
      <c r="AF186" s="661"/>
      <c r="AG186" s="661"/>
      <c r="AH186" s="661"/>
      <c r="AI186" s="661"/>
      <c r="AJ186" s="661"/>
      <c r="AK186" s="661"/>
      <c r="AL186" s="661"/>
      <c r="AM186" s="661"/>
      <c r="AN186" s="661"/>
      <c r="AO186" s="661"/>
      <c r="AP186" s="661"/>
      <c r="AQ186" s="981"/>
      <c r="AR186" s="981"/>
      <c r="AS186" s="981"/>
      <c r="AT186" s="981"/>
      <c r="AU186" s="981"/>
      <c r="AV186" s="981"/>
      <c r="AW186" s="981"/>
      <c r="AX186" s="981"/>
    </row>
    <row r="187" spans="2:62" ht="18.75" customHeight="1">
      <c r="B187" s="63"/>
      <c r="C187" s="62"/>
      <c r="D187" s="63"/>
      <c r="E187" s="63"/>
      <c r="F187" s="63"/>
      <c r="G187" s="62"/>
      <c r="H187" s="63"/>
      <c r="I187" s="63"/>
      <c r="J187" s="63"/>
      <c r="K187" s="62"/>
      <c r="L187" s="63"/>
      <c r="M187" s="63"/>
      <c r="N187" s="63"/>
      <c r="O187" s="62"/>
      <c r="P187" s="63"/>
      <c r="Q187" s="63"/>
      <c r="R187" s="63"/>
      <c r="S187" s="62"/>
      <c r="T187" s="63"/>
      <c r="U187" s="63"/>
      <c r="V187" s="63"/>
      <c r="W187" s="62"/>
      <c r="X187" s="63"/>
      <c r="Y187" s="63"/>
      <c r="Z187" s="63"/>
      <c r="AA187" s="62"/>
      <c r="AB187" s="63"/>
      <c r="AC187" s="63"/>
      <c r="AD187" s="63"/>
      <c r="AE187" s="62"/>
      <c r="AF187" s="63"/>
      <c r="AG187" s="63"/>
      <c r="AH187" s="63"/>
      <c r="AI187" s="62"/>
      <c r="AJ187" s="63"/>
      <c r="AK187" s="63"/>
      <c r="AL187" s="63"/>
      <c r="AM187" s="62"/>
      <c r="AN187" s="63"/>
      <c r="AO187" s="63"/>
      <c r="AP187" s="63"/>
      <c r="AQ187" s="62"/>
      <c r="AR187" s="63"/>
      <c r="AS187" s="63"/>
      <c r="AT187" s="63"/>
      <c r="AU187" s="62"/>
      <c r="AV187" s="63"/>
      <c r="AW187" s="63"/>
      <c r="AX187" s="63"/>
      <c r="AY187" s="62"/>
      <c r="AZ187" s="63"/>
      <c r="BA187" s="63"/>
      <c r="BB187" s="63"/>
      <c r="BC187" s="63"/>
      <c r="BD187" s="63"/>
      <c r="BE187" s="63"/>
      <c r="BG187" s="159"/>
      <c r="BI187" s="63"/>
    </row>
    <row r="188" spans="2:62">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row>
    <row r="189" spans="2:62" ht="18.95" customHeight="1">
      <c r="C189" s="160" t="s">
        <v>1093</v>
      </c>
      <c r="D189" s="63"/>
      <c r="E189" s="63"/>
      <c r="F189" s="63"/>
      <c r="G189" s="63"/>
      <c r="H189" s="63"/>
      <c r="I189" s="63"/>
      <c r="J189" s="63"/>
      <c r="K189" s="212"/>
      <c r="L189" s="212"/>
      <c r="M189" s="212"/>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265" t="str">
        <f>P127</f>
        <v/>
      </c>
      <c r="BA189" s="63"/>
      <c r="BB189" s="63"/>
      <c r="BC189" s="63"/>
      <c r="BD189" s="63"/>
      <c r="BE189" s="63"/>
      <c r="BF189" s="63"/>
      <c r="BG189" s="63"/>
      <c r="BH189" s="63"/>
      <c r="BI189" s="63"/>
      <c r="BJ189" s="63"/>
    </row>
    <row r="190" spans="2:62" ht="18.95" customHeight="1">
      <c r="B190" s="63"/>
      <c r="C190" s="966" t="s">
        <v>246</v>
      </c>
      <c r="D190" s="967"/>
      <c r="E190" s="739" t="s">
        <v>1094</v>
      </c>
      <c r="F190" s="845"/>
      <c r="G190" s="845"/>
      <c r="H190" s="845"/>
      <c r="I190" s="845"/>
      <c r="J190" s="845"/>
      <c r="K190" s="845"/>
      <c r="L190" s="845"/>
      <c r="M190" s="845"/>
      <c r="N190" s="845"/>
      <c r="O190" s="740"/>
      <c r="P190" s="739" t="s">
        <v>1095</v>
      </c>
      <c r="Q190" s="845"/>
      <c r="R190" s="845"/>
      <c r="S190" s="845"/>
      <c r="T190" s="845"/>
      <c r="U190" s="845"/>
      <c r="V190" s="845"/>
      <c r="W190" s="845"/>
      <c r="X190" s="845"/>
      <c r="Y190" s="845"/>
      <c r="Z190" s="845"/>
      <c r="AA190" s="740"/>
      <c r="AB190" s="739" t="s">
        <v>1096</v>
      </c>
      <c r="AC190" s="845"/>
      <c r="AD190" s="845"/>
      <c r="AE190" s="845"/>
      <c r="AF190" s="845"/>
      <c r="AG190" s="845"/>
      <c r="AH190" s="845"/>
      <c r="AI190" s="845"/>
      <c r="AJ190" s="845"/>
      <c r="AK190" s="845"/>
      <c r="AL190" s="845"/>
      <c r="AM190" s="740"/>
      <c r="AN190" s="739" t="s">
        <v>297</v>
      </c>
      <c r="AO190" s="845"/>
      <c r="AP190" s="845"/>
      <c r="AQ190" s="845"/>
      <c r="AR190" s="845"/>
      <c r="AS190" s="845"/>
      <c r="AT190" s="845"/>
      <c r="AU190" s="845"/>
      <c r="AV190" s="845"/>
      <c r="AW190" s="845"/>
      <c r="AX190" s="845"/>
      <c r="AY190" s="845"/>
      <c r="AZ190" s="740"/>
      <c r="BA190" s="63"/>
      <c r="BB190" s="63"/>
      <c r="BC190" s="63"/>
      <c r="BD190" s="63"/>
      <c r="BE190" s="63"/>
      <c r="BF190" s="63"/>
      <c r="BG190" s="63"/>
      <c r="BH190" s="63"/>
      <c r="BI190" s="63"/>
      <c r="BJ190" s="63"/>
    </row>
    <row r="191" spans="2:62" ht="18.95" customHeight="1">
      <c r="B191" s="63"/>
      <c r="C191" s="968"/>
      <c r="D191" s="969"/>
      <c r="E191" s="982"/>
      <c r="F191" s="677"/>
      <c r="G191" s="677"/>
      <c r="H191" s="677"/>
      <c r="I191" s="677"/>
      <c r="J191" s="677"/>
      <c r="K191" s="677"/>
      <c r="L191" s="677"/>
      <c r="M191" s="677"/>
      <c r="N191" s="677"/>
      <c r="O191" s="983"/>
      <c r="P191" s="984" t="s">
        <v>1097</v>
      </c>
      <c r="Q191" s="985"/>
      <c r="R191" s="985"/>
      <c r="S191" s="985"/>
      <c r="T191" s="985"/>
      <c r="U191" s="985"/>
      <c r="V191" s="985"/>
      <c r="W191" s="985"/>
      <c r="X191" s="985"/>
      <c r="Y191" s="985"/>
      <c r="Z191" s="985"/>
      <c r="AA191" s="986"/>
      <c r="AB191" s="987" t="s">
        <v>884</v>
      </c>
      <c r="AC191" s="988"/>
      <c r="AD191" s="988"/>
      <c r="AE191" s="988"/>
      <c r="AF191" s="988"/>
      <c r="AG191" s="988"/>
      <c r="AH191" s="988"/>
      <c r="AI191" s="988"/>
      <c r="AJ191" s="988"/>
      <c r="AK191" s="988"/>
      <c r="AL191" s="988"/>
      <c r="AM191" s="989"/>
      <c r="AN191" s="984" t="s">
        <v>884</v>
      </c>
      <c r="AO191" s="985"/>
      <c r="AP191" s="985"/>
      <c r="AQ191" s="985"/>
      <c r="AR191" s="985"/>
      <c r="AS191" s="985"/>
      <c r="AT191" s="985"/>
      <c r="AU191" s="985"/>
      <c r="AV191" s="985"/>
      <c r="AW191" s="985"/>
      <c r="AX191" s="985"/>
      <c r="AY191" s="985"/>
      <c r="AZ191" s="986"/>
      <c r="BA191" s="63"/>
      <c r="BB191" s="63"/>
      <c r="BC191" s="63"/>
      <c r="BD191" s="63"/>
      <c r="BE191" s="63"/>
      <c r="BF191" s="63"/>
      <c r="BG191" s="63"/>
      <c r="BH191" s="63"/>
      <c r="BI191" s="63"/>
      <c r="BJ191" s="63"/>
    </row>
    <row r="192" spans="2:62" ht="30" customHeight="1">
      <c r="B192" s="63"/>
      <c r="C192" s="968"/>
      <c r="D192" s="969"/>
      <c r="E192" s="695" t="s">
        <v>1098</v>
      </c>
      <c r="F192" s="696"/>
      <c r="G192" s="696"/>
      <c r="H192" s="696"/>
      <c r="I192" s="696"/>
      <c r="J192" s="696"/>
      <c r="K192" s="696"/>
      <c r="L192" s="696"/>
      <c r="M192" s="696"/>
      <c r="N192" s="696"/>
      <c r="O192" s="955"/>
      <c r="P192" s="956"/>
      <c r="Q192" s="957"/>
      <c r="R192" s="957"/>
      <c r="S192" s="957"/>
      <c r="T192" s="957"/>
      <c r="U192" s="957"/>
      <c r="V192" s="957"/>
      <c r="W192" s="957"/>
      <c r="X192" s="957"/>
      <c r="Y192" s="957"/>
      <c r="Z192" s="957"/>
      <c r="AA192" s="958"/>
      <c r="AB192" s="991"/>
      <c r="AC192" s="992"/>
      <c r="AD192" s="992"/>
      <c r="AE192" s="992"/>
      <c r="AF192" s="992"/>
      <c r="AG192" s="992"/>
      <c r="AH192" s="992"/>
      <c r="AI192" s="992"/>
      <c r="AJ192" s="992"/>
      <c r="AK192" s="992"/>
      <c r="AL192" s="992"/>
      <c r="AM192" s="993"/>
      <c r="AN192" s="959">
        <f>SUM(P192:AM192)</f>
        <v>0</v>
      </c>
      <c r="AO192" s="960"/>
      <c r="AP192" s="960"/>
      <c r="AQ192" s="960"/>
      <c r="AR192" s="960"/>
      <c r="AS192" s="960"/>
      <c r="AT192" s="960"/>
      <c r="AU192" s="960"/>
      <c r="AV192" s="960"/>
      <c r="AW192" s="960"/>
      <c r="AX192" s="960"/>
      <c r="AY192" s="960"/>
      <c r="AZ192" s="961"/>
      <c r="BA192" s="63"/>
      <c r="BB192" s="63"/>
      <c r="BC192" s="63"/>
      <c r="BD192" s="63"/>
      <c r="BE192" s="63"/>
      <c r="BF192" s="63"/>
      <c r="BG192" s="63"/>
      <c r="BH192" s="63"/>
      <c r="BI192" s="63"/>
      <c r="BJ192" s="63"/>
    </row>
    <row r="193" spans="2:62" ht="30" customHeight="1">
      <c r="B193" s="63"/>
      <c r="C193" s="968"/>
      <c r="D193" s="969"/>
      <c r="E193" s="695" t="s">
        <v>1099</v>
      </c>
      <c r="F193" s="696"/>
      <c r="G193" s="696"/>
      <c r="H193" s="696"/>
      <c r="I193" s="696"/>
      <c r="J193" s="696"/>
      <c r="K193" s="696"/>
      <c r="L193" s="696"/>
      <c r="M193" s="696"/>
      <c r="N193" s="696"/>
      <c r="O193" s="955"/>
      <c r="P193" s="956"/>
      <c r="Q193" s="957"/>
      <c r="R193" s="957"/>
      <c r="S193" s="957"/>
      <c r="T193" s="957"/>
      <c r="U193" s="957"/>
      <c r="V193" s="957"/>
      <c r="W193" s="957"/>
      <c r="X193" s="957"/>
      <c r="Y193" s="957"/>
      <c r="Z193" s="957"/>
      <c r="AA193" s="958"/>
      <c r="AB193" s="956"/>
      <c r="AC193" s="957"/>
      <c r="AD193" s="957"/>
      <c r="AE193" s="957"/>
      <c r="AF193" s="957"/>
      <c r="AG193" s="957"/>
      <c r="AH193" s="957"/>
      <c r="AI193" s="957"/>
      <c r="AJ193" s="957"/>
      <c r="AK193" s="957"/>
      <c r="AL193" s="957"/>
      <c r="AM193" s="958"/>
      <c r="AN193" s="959">
        <f>SUM(P193:AM193)</f>
        <v>0</v>
      </c>
      <c r="AO193" s="960"/>
      <c r="AP193" s="960"/>
      <c r="AQ193" s="960"/>
      <c r="AR193" s="960"/>
      <c r="AS193" s="960"/>
      <c r="AT193" s="960"/>
      <c r="AU193" s="960"/>
      <c r="AV193" s="960"/>
      <c r="AW193" s="960"/>
      <c r="AX193" s="960"/>
      <c r="AY193" s="960"/>
      <c r="AZ193" s="961"/>
      <c r="BA193" s="63"/>
      <c r="BB193" s="63"/>
      <c r="BC193" s="63"/>
      <c r="BD193" s="63"/>
      <c r="BE193" s="63"/>
      <c r="BF193" s="63"/>
      <c r="BG193" s="63"/>
      <c r="BH193" s="63"/>
      <c r="BI193" s="63"/>
      <c r="BJ193" s="63"/>
    </row>
    <row r="194" spans="2:62" ht="30" customHeight="1">
      <c r="B194" s="63"/>
      <c r="C194" s="968"/>
      <c r="D194" s="969"/>
      <c r="E194" s="695" t="s">
        <v>1100</v>
      </c>
      <c r="F194" s="696"/>
      <c r="G194" s="696"/>
      <c r="H194" s="696"/>
      <c r="I194" s="696"/>
      <c r="J194" s="696"/>
      <c r="K194" s="696"/>
      <c r="L194" s="696"/>
      <c r="M194" s="696"/>
      <c r="N194" s="696"/>
      <c r="O194" s="955"/>
      <c r="P194" s="991"/>
      <c r="Q194" s="992"/>
      <c r="R194" s="992"/>
      <c r="S194" s="992"/>
      <c r="T194" s="992"/>
      <c r="U194" s="992"/>
      <c r="V194" s="992"/>
      <c r="W194" s="992"/>
      <c r="X194" s="992"/>
      <c r="Y194" s="992"/>
      <c r="Z194" s="992"/>
      <c r="AA194" s="993"/>
      <c r="AB194" s="956"/>
      <c r="AC194" s="957"/>
      <c r="AD194" s="957"/>
      <c r="AE194" s="957"/>
      <c r="AF194" s="957"/>
      <c r="AG194" s="957"/>
      <c r="AH194" s="957"/>
      <c r="AI194" s="957"/>
      <c r="AJ194" s="957"/>
      <c r="AK194" s="957"/>
      <c r="AL194" s="957"/>
      <c r="AM194" s="958"/>
      <c r="AN194" s="959">
        <f>SUM(P194:AM194)</f>
        <v>0</v>
      </c>
      <c r="AO194" s="960"/>
      <c r="AP194" s="960"/>
      <c r="AQ194" s="960"/>
      <c r="AR194" s="960"/>
      <c r="AS194" s="960"/>
      <c r="AT194" s="960"/>
      <c r="AU194" s="960"/>
      <c r="AV194" s="960"/>
      <c r="AW194" s="960"/>
      <c r="AX194" s="960"/>
      <c r="AY194" s="960"/>
      <c r="AZ194" s="961"/>
      <c r="BA194" s="63"/>
      <c r="BB194" s="63"/>
      <c r="BC194" s="63"/>
      <c r="BD194" s="63"/>
      <c r="BE194" s="63"/>
      <c r="BF194" s="63"/>
      <c r="BG194" s="63"/>
      <c r="BH194" s="63"/>
      <c r="BI194" s="63"/>
      <c r="BJ194" s="63"/>
    </row>
    <row r="195" spans="2:62" ht="30" customHeight="1">
      <c r="B195" s="63"/>
      <c r="C195" s="970"/>
      <c r="D195" s="971"/>
      <c r="E195" s="679" t="s">
        <v>1101</v>
      </c>
      <c r="F195" s="680"/>
      <c r="G195" s="680"/>
      <c r="H195" s="680"/>
      <c r="I195" s="680"/>
      <c r="J195" s="680"/>
      <c r="K195" s="680"/>
      <c r="L195" s="680"/>
      <c r="M195" s="680"/>
      <c r="N195" s="680"/>
      <c r="O195" s="681"/>
      <c r="P195" s="994">
        <f>SUM(P192:AA194)</f>
        <v>0</v>
      </c>
      <c r="Q195" s="995"/>
      <c r="R195" s="995"/>
      <c r="S195" s="995"/>
      <c r="T195" s="995"/>
      <c r="U195" s="995"/>
      <c r="V195" s="995"/>
      <c r="W195" s="995"/>
      <c r="X195" s="995"/>
      <c r="Y195" s="995"/>
      <c r="Z195" s="995"/>
      <c r="AA195" s="996"/>
      <c r="AB195" s="994">
        <f>SUM(AB192:AM194)</f>
        <v>0</v>
      </c>
      <c r="AC195" s="995"/>
      <c r="AD195" s="995"/>
      <c r="AE195" s="995"/>
      <c r="AF195" s="995"/>
      <c r="AG195" s="995"/>
      <c r="AH195" s="995"/>
      <c r="AI195" s="995"/>
      <c r="AJ195" s="995"/>
      <c r="AK195" s="995"/>
      <c r="AL195" s="995"/>
      <c r="AM195" s="996"/>
      <c r="AN195" s="994">
        <f>SUM(AN192:AZ194)</f>
        <v>0</v>
      </c>
      <c r="AO195" s="995"/>
      <c r="AP195" s="995"/>
      <c r="AQ195" s="995"/>
      <c r="AR195" s="995"/>
      <c r="AS195" s="995"/>
      <c r="AT195" s="995"/>
      <c r="AU195" s="995"/>
      <c r="AV195" s="995"/>
      <c r="AW195" s="995"/>
      <c r="AX195" s="995"/>
      <c r="AY195" s="995"/>
      <c r="AZ195" s="996"/>
      <c r="BA195" s="63"/>
      <c r="BB195" s="63"/>
      <c r="BC195" s="63"/>
      <c r="BD195" s="63"/>
      <c r="BE195" s="63"/>
      <c r="BF195" s="63"/>
      <c r="BG195" s="63"/>
      <c r="BH195" s="63"/>
      <c r="BI195" s="63"/>
      <c r="BJ195" s="63"/>
    </row>
    <row r="196" spans="2:62" ht="18.95" customHeight="1">
      <c r="B196" s="212"/>
      <c r="C196" s="212"/>
      <c r="D196" s="212"/>
      <c r="E196" s="212"/>
      <c r="F196" s="212"/>
      <c r="G196" s="212"/>
      <c r="H196" s="212"/>
      <c r="I196" s="212"/>
      <c r="J196" s="212"/>
      <c r="K196" s="212"/>
      <c r="L196" s="212"/>
      <c r="M196" s="212"/>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row>
    <row r="197" spans="2:62" ht="18.95" customHeight="1">
      <c r="B197" s="273" t="s">
        <v>1102</v>
      </c>
      <c r="C197" s="62"/>
      <c r="D197" s="63"/>
      <c r="E197" s="63"/>
      <c r="F197" s="63"/>
      <c r="G197" s="63"/>
      <c r="H197" s="63"/>
      <c r="I197" s="63"/>
      <c r="J197" s="63"/>
      <c r="K197" s="212"/>
      <c r="L197" s="212"/>
      <c r="M197" s="212"/>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row>
    <row r="198" spans="2:62" ht="37.5" customHeight="1">
      <c r="B198" s="63"/>
      <c r="C198" s="966" t="s">
        <v>1103</v>
      </c>
      <c r="D198" s="967"/>
      <c r="E198" s="949" t="s">
        <v>2466</v>
      </c>
      <c r="F198" s="950"/>
      <c r="G198" s="950"/>
      <c r="H198" s="950"/>
      <c r="I198" s="950"/>
      <c r="J198" s="950"/>
      <c r="K198" s="950"/>
      <c r="L198" s="950"/>
      <c r="M198" s="950"/>
      <c r="N198" s="950"/>
      <c r="O198" s="951"/>
      <c r="P198" s="972"/>
      <c r="Q198" s="973"/>
      <c r="R198" s="973"/>
      <c r="S198" s="973"/>
      <c r="T198" s="973"/>
      <c r="U198" s="973"/>
      <c r="V198" s="973"/>
      <c r="W198" s="973"/>
      <c r="X198" s="973"/>
      <c r="Y198" s="973"/>
      <c r="Z198" s="973"/>
      <c r="AA198" s="973"/>
      <c r="AB198" s="973"/>
      <c r="AC198" s="973"/>
      <c r="AD198" s="973"/>
      <c r="AE198" s="973"/>
      <c r="AF198" s="974"/>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row>
    <row r="199" spans="2:62" ht="37.5" customHeight="1">
      <c r="B199" s="63"/>
      <c r="C199" s="968"/>
      <c r="D199" s="969"/>
      <c r="E199" s="702" t="s">
        <v>1104</v>
      </c>
      <c r="F199" s="707"/>
      <c r="G199" s="707"/>
      <c r="H199" s="707"/>
      <c r="I199" s="707"/>
      <c r="J199" s="707"/>
      <c r="K199" s="707"/>
      <c r="L199" s="707"/>
      <c r="M199" s="707"/>
      <c r="N199" s="707"/>
      <c r="O199" s="975"/>
      <c r="P199" s="976"/>
      <c r="Q199" s="977"/>
      <c r="R199" s="977"/>
      <c r="S199" s="977"/>
      <c r="T199" s="977"/>
      <c r="U199" s="977"/>
      <c r="V199" s="977"/>
      <c r="W199" s="977"/>
      <c r="X199" s="977"/>
      <c r="Y199" s="977"/>
      <c r="Z199" s="977"/>
      <c r="AA199" s="977"/>
      <c r="AB199" s="977"/>
      <c r="AC199" s="977"/>
      <c r="AD199" s="978" t="s">
        <v>1105</v>
      </c>
      <c r="AE199" s="979"/>
      <c r="AF199" s="980"/>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row>
    <row r="200" spans="2:62" ht="37.5" customHeight="1">
      <c r="B200" s="63"/>
      <c r="C200" s="968"/>
      <c r="D200" s="969"/>
      <c r="E200" s="949" t="s">
        <v>2432</v>
      </c>
      <c r="F200" s="950"/>
      <c r="G200" s="950"/>
      <c r="H200" s="950"/>
      <c r="I200" s="950"/>
      <c r="J200" s="950"/>
      <c r="K200" s="950"/>
      <c r="L200" s="950"/>
      <c r="M200" s="950"/>
      <c r="N200" s="950"/>
      <c r="O200" s="951"/>
      <c r="P200" s="972"/>
      <c r="Q200" s="973"/>
      <c r="R200" s="973"/>
      <c r="S200" s="973"/>
      <c r="T200" s="973"/>
      <c r="U200" s="973"/>
      <c r="V200" s="973"/>
      <c r="W200" s="973"/>
      <c r="X200" s="973"/>
      <c r="Y200" s="973"/>
      <c r="Z200" s="973"/>
      <c r="AA200" s="973"/>
      <c r="AB200" s="973"/>
      <c r="AC200" s="973"/>
      <c r="AD200" s="973"/>
      <c r="AE200" s="973"/>
      <c r="AF200" s="974"/>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row>
    <row r="201" spans="2:62" ht="37.5" customHeight="1">
      <c r="B201" s="63"/>
      <c r="C201" s="970"/>
      <c r="D201" s="971"/>
      <c r="E201" s="695" t="s">
        <v>1106</v>
      </c>
      <c r="F201" s="696"/>
      <c r="G201" s="696"/>
      <c r="H201" s="696"/>
      <c r="I201" s="696"/>
      <c r="J201" s="696"/>
      <c r="K201" s="696"/>
      <c r="L201" s="696"/>
      <c r="M201" s="696"/>
      <c r="N201" s="696"/>
      <c r="O201" s="955"/>
      <c r="P201" s="688" t="str">
        <f>'02入力票（その２）'!I129</f>
        <v/>
      </c>
      <c r="Q201" s="689"/>
      <c r="R201" s="689"/>
      <c r="S201" s="689"/>
      <c r="T201" s="689"/>
      <c r="U201" s="689"/>
      <c r="V201" s="689"/>
      <c r="W201" s="689"/>
      <c r="X201" s="689"/>
      <c r="Y201" s="689"/>
      <c r="Z201" s="689"/>
      <c r="AA201" s="689"/>
      <c r="AB201" s="689"/>
      <c r="AC201" s="689"/>
      <c r="AD201" s="689"/>
      <c r="AE201" s="964" t="s">
        <v>87</v>
      </c>
      <c r="AF201" s="965"/>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row>
    <row r="202" spans="2:62" ht="18.95" customHeight="1">
      <c r="B202" s="212"/>
      <c r="C202" s="212"/>
      <c r="D202" s="212"/>
      <c r="E202" s="212"/>
      <c r="F202" s="212"/>
      <c r="G202" s="212"/>
      <c r="H202" s="212"/>
      <c r="I202" s="212"/>
      <c r="J202" s="212"/>
      <c r="K202" s="212"/>
      <c r="L202" s="212"/>
      <c r="M202" s="212"/>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row>
    <row r="203" spans="2:62" ht="18.95" customHeight="1">
      <c r="B203" s="273" t="s">
        <v>1107</v>
      </c>
      <c r="C203" s="63"/>
      <c r="D203" s="63"/>
      <c r="E203" s="63"/>
      <c r="F203" s="63"/>
      <c r="G203" s="63"/>
      <c r="H203" s="63"/>
      <c r="I203" s="63"/>
      <c r="J203" s="63"/>
      <c r="K203" s="212"/>
      <c r="L203" s="212"/>
      <c r="M203" s="212"/>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row>
    <row r="204" spans="2:62" ht="24.75" customHeight="1">
      <c r="B204" s="63"/>
      <c r="C204" s="683" t="s">
        <v>1108</v>
      </c>
      <c r="D204" s="683"/>
      <c r="E204" s="683"/>
      <c r="F204" s="683"/>
      <c r="G204" s="683"/>
      <c r="H204" s="683"/>
      <c r="I204" s="683"/>
      <c r="J204" s="683"/>
      <c r="K204" s="683" t="s">
        <v>1109</v>
      </c>
      <c r="L204" s="683"/>
      <c r="M204" s="683"/>
      <c r="N204" s="683"/>
      <c r="O204" s="683"/>
      <c r="P204" s="683"/>
      <c r="Q204" s="683"/>
      <c r="R204" s="683"/>
      <c r="S204" s="683" t="s">
        <v>1110</v>
      </c>
      <c r="T204" s="683"/>
      <c r="U204" s="683"/>
      <c r="V204" s="683"/>
      <c r="W204" s="683"/>
      <c r="X204" s="683"/>
      <c r="Y204" s="683"/>
      <c r="Z204" s="683"/>
      <c r="AA204" s="683" t="s">
        <v>1111</v>
      </c>
      <c r="AB204" s="683"/>
      <c r="AC204" s="683"/>
      <c r="AD204" s="683"/>
      <c r="AE204" s="683"/>
      <c r="AF204" s="683"/>
      <c r="AG204" s="683"/>
      <c r="AH204" s="683"/>
      <c r="AI204" s="683"/>
      <c r="AJ204" s="683" t="s">
        <v>1112</v>
      </c>
      <c r="AK204" s="683"/>
      <c r="AL204" s="683"/>
      <c r="AM204" s="683"/>
      <c r="AN204" s="683"/>
      <c r="AO204" s="683"/>
      <c r="AP204" s="683"/>
      <c r="AQ204" s="683"/>
      <c r="AR204" s="683" t="s">
        <v>1113</v>
      </c>
      <c r="AS204" s="683"/>
      <c r="AT204" s="683"/>
      <c r="AU204" s="683"/>
      <c r="AV204" s="683"/>
      <c r="AW204" s="683"/>
      <c r="AX204" s="683"/>
      <c r="AY204" s="683"/>
      <c r="AZ204" s="63"/>
      <c r="BA204" s="63"/>
      <c r="BB204" s="63"/>
      <c r="BC204" s="63"/>
      <c r="BD204" s="63"/>
      <c r="BE204" s="63"/>
      <c r="BF204" s="63"/>
      <c r="BG204" s="63"/>
      <c r="BH204" s="63"/>
      <c r="BI204" s="63"/>
      <c r="BJ204" s="63"/>
    </row>
    <row r="205" spans="2:62" ht="30.75" customHeight="1">
      <c r="B205" s="63"/>
      <c r="C205" s="683"/>
      <c r="D205" s="683"/>
      <c r="E205" s="683"/>
      <c r="F205" s="683"/>
      <c r="G205" s="683"/>
      <c r="H205" s="683"/>
      <c r="I205" s="683"/>
      <c r="J205" s="683"/>
      <c r="K205" s="683" t="str">
        <f>'02入力票（その２）'!I132</f>
        <v/>
      </c>
      <c r="L205" s="683"/>
      <c r="M205" s="683"/>
      <c r="N205" s="683"/>
      <c r="O205" s="683"/>
      <c r="P205" s="683"/>
      <c r="Q205" s="683"/>
      <c r="R205" s="683"/>
      <c r="S205" s="683" t="str">
        <f>'02入力票（その２）'!I133</f>
        <v/>
      </c>
      <c r="T205" s="683"/>
      <c r="U205" s="683"/>
      <c r="V205" s="683"/>
      <c r="W205" s="683"/>
      <c r="X205" s="683"/>
      <c r="Y205" s="683"/>
      <c r="Z205" s="683"/>
      <c r="AA205" s="962"/>
      <c r="AB205" s="962"/>
      <c r="AC205" s="962"/>
      <c r="AD205" s="962"/>
      <c r="AE205" s="962"/>
      <c r="AF205" s="962"/>
      <c r="AG205" s="962"/>
      <c r="AH205" s="962"/>
      <c r="AI205" s="962"/>
      <c r="AJ205" s="683">
        <f>SUM(K205:AI205)</f>
        <v>0</v>
      </c>
      <c r="AK205" s="683"/>
      <c r="AL205" s="683"/>
      <c r="AM205" s="683"/>
      <c r="AN205" s="683"/>
      <c r="AO205" s="683"/>
      <c r="AP205" s="683"/>
      <c r="AQ205" s="683"/>
      <c r="AR205" s="963"/>
      <c r="AS205" s="963"/>
      <c r="AT205" s="963"/>
      <c r="AU205" s="963"/>
      <c r="AV205" s="963"/>
      <c r="AW205" s="963"/>
      <c r="AX205" s="963"/>
      <c r="AY205" s="963"/>
      <c r="AZ205" s="63"/>
      <c r="BA205" s="63"/>
      <c r="BB205" s="63"/>
      <c r="BC205" s="63"/>
      <c r="BD205" s="63"/>
      <c r="BE205" s="63"/>
      <c r="BF205" s="63"/>
      <c r="BG205" s="63"/>
      <c r="BH205" s="63"/>
      <c r="BI205" s="63"/>
      <c r="BJ205" s="63"/>
    </row>
    <row r="206" spans="2:62" ht="18.95" customHeight="1">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row>
    <row r="207" spans="2:62">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row>
    <row r="208" spans="2:62">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BI208" s="63"/>
      <c r="BJ208" s="63"/>
    </row>
    <row r="209" spans="2:62">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BA209" s="63"/>
      <c r="BB209" s="63"/>
      <c r="BC209" s="63"/>
      <c r="BD209" s="63"/>
      <c r="BE209" s="63"/>
      <c r="BF209" s="63"/>
      <c r="BG209" s="159"/>
      <c r="BI209" s="63"/>
      <c r="BJ209" s="63"/>
    </row>
    <row r="210" spans="2:62">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row>
    <row r="211" spans="2:62" ht="18.75" customHeight="1">
      <c r="B211" s="63"/>
      <c r="C211" s="63"/>
      <c r="D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row>
    <row r="212" spans="2:62" ht="22.5" customHeight="1">
      <c r="B212" s="669" t="s">
        <v>1114</v>
      </c>
      <c r="C212" s="669"/>
      <c r="D212" s="669"/>
      <c r="E212" s="669"/>
      <c r="F212" s="669"/>
      <c r="G212" s="669"/>
      <c r="H212" s="669"/>
      <c r="I212" s="669"/>
      <c r="J212" s="669"/>
      <c r="K212" s="669"/>
      <c r="L212" s="669"/>
      <c r="M212" s="669"/>
      <c r="N212" s="669"/>
      <c r="O212" s="669"/>
      <c r="P212" s="669"/>
      <c r="Q212" s="669"/>
      <c r="R212" s="669"/>
      <c r="S212" s="669"/>
      <c r="T212" s="669"/>
      <c r="U212" s="669"/>
      <c r="V212" s="669"/>
      <c r="W212" s="669"/>
      <c r="X212" s="669"/>
      <c r="Y212" s="669"/>
      <c r="Z212" s="669"/>
      <c r="AA212" s="669"/>
      <c r="AB212" s="669"/>
      <c r="AC212" s="669"/>
      <c r="AD212" s="669"/>
      <c r="AE212" s="669"/>
      <c r="AF212" s="669"/>
      <c r="AG212" s="669"/>
      <c r="AH212" s="669"/>
      <c r="AI212" s="669"/>
      <c r="AJ212" s="669"/>
      <c r="AK212" s="669"/>
      <c r="AL212" s="669"/>
      <c r="AM212" s="669"/>
      <c r="AN212" s="669"/>
      <c r="AO212" s="669"/>
      <c r="AP212" s="669"/>
      <c r="AQ212" s="669"/>
      <c r="AR212" s="669"/>
      <c r="AS212" s="669"/>
      <c r="AT212" s="669"/>
      <c r="AU212" s="669"/>
      <c r="AV212" s="669"/>
      <c r="AW212" s="669"/>
      <c r="AX212" s="669"/>
      <c r="AY212" s="669"/>
      <c r="AZ212" s="669"/>
      <c r="BA212" s="669"/>
      <c r="BB212" s="669"/>
      <c r="BC212" s="669"/>
      <c r="BD212" s="669"/>
      <c r="BE212" s="669"/>
      <c r="BF212" s="669"/>
      <c r="BG212" s="669"/>
      <c r="BH212" s="669"/>
      <c r="BI212" s="63"/>
      <c r="BJ212" s="63"/>
    </row>
    <row r="213" spans="2:62" ht="18.95" customHeight="1">
      <c r="B213" s="63"/>
      <c r="C213" s="63" t="s">
        <v>1115</v>
      </c>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274"/>
      <c r="AX213" s="274"/>
      <c r="AY213" s="274"/>
      <c r="AZ213" s="274"/>
      <c r="BA213" s="274"/>
      <c r="BB213" s="274"/>
      <c r="BC213" s="274"/>
      <c r="BD213" s="274"/>
      <c r="BE213" s="274"/>
      <c r="BF213" s="274"/>
      <c r="BG213" s="275" t="str">
        <f>P127</f>
        <v/>
      </c>
      <c r="BH213" s="63"/>
      <c r="BI213" s="63"/>
      <c r="BJ213" s="63"/>
    </row>
    <row r="214" spans="2:62" ht="18.95" customHeight="1">
      <c r="B214" s="690" t="s">
        <v>535</v>
      </c>
      <c r="C214" s="690"/>
      <c r="D214" s="662" t="s">
        <v>737</v>
      </c>
      <c r="E214" s="662"/>
      <c r="F214" s="683" t="s">
        <v>738</v>
      </c>
      <c r="G214" s="683"/>
      <c r="H214" s="683"/>
      <c r="I214" s="683"/>
      <c r="J214" s="683"/>
      <c r="K214" s="683"/>
      <c r="L214" s="683"/>
      <c r="M214" s="683"/>
      <c r="N214" s="683" t="s">
        <v>96</v>
      </c>
      <c r="O214" s="683"/>
      <c r="P214" s="683"/>
      <c r="Q214" s="683"/>
      <c r="R214" s="683"/>
      <c r="S214" s="683" t="s">
        <v>609</v>
      </c>
      <c r="T214" s="683"/>
      <c r="U214" s="683"/>
      <c r="V214" s="683"/>
      <c r="W214" s="683"/>
      <c r="X214" s="683"/>
      <c r="Y214" s="683"/>
      <c r="Z214" s="683"/>
      <c r="AA214" s="683"/>
      <c r="AB214" s="683"/>
      <c r="AC214" s="683"/>
      <c r="AD214" s="683"/>
      <c r="AE214" s="683"/>
      <c r="AF214" s="683"/>
      <c r="AG214" s="683"/>
      <c r="AH214" s="683"/>
      <c r="AI214" s="683"/>
      <c r="AJ214" s="683"/>
      <c r="AK214" s="683"/>
      <c r="AL214" s="683"/>
      <c r="AM214" s="683"/>
      <c r="AN214" s="683"/>
      <c r="AO214" s="662" t="s">
        <v>739</v>
      </c>
      <c r="AP214" s="662"/>
      <c r="AQ214" s="662"/>
      <c r="AR214" s="662"/>
      <c r="AS214" s="662"/>
      <c r="AT214" s="662"/>
      <c r="AU214" s="662"/>
      <c r="AV214" s="662"/>
      <c r="AW214" s="683" t="s">
        <v>633</v>
      </c>
      <c r="AX214" s="683"/>
      <c r="AY214" s="683"/>
      <c r="AZ214" s="683"/>
      <c r="BA214" s="683"/>
      <c r="BB214" s="683"/>
      <c r="BC214" s="683"/>
      <c r="BD214" s="683"/>
      <c r="BE214" s="683"/>
      <c r="BF214" s="683"/>
      <c r="BG214" s="683"/>
      <c r="BH214" s="63"/>
      <c r="BI214" s="63"/>
      <c r="BJ214" s="63"/>
    </row>
    <row r="215" spans="2:62" ht="18.95" customHeight="1">
      <c r="B215" s="691"/>
      <c r="C215" s="691"/>
      <c r="D215" s="692"/>
      <c r="E215" s="692"/>
      <c r="F215" s="649"/>
      <c r="G215" s="649"/>
      <c r="H215" s="649"/>
      <c r="I215" s="649"/>
      <c r="J215" s="649"/>
      <c r="K215" s="649"/>
      <c r="L215" s="649"/>
      <c r="M215" s="649"/>
      <c r="N215" s="649"/>
      <c r="O215" s="649"/>
      <c r="P215" s="649"/>
      <c r="Q215" s="649"/>
      <c r="R215" s="649"/>
      <c r="S215" s="649"/>
      <c r="T215" s="649"/>
      <c r="U215" s="649"/>
      <c r="V215" s="649"/>
      <c r="W215" s="649"/>
      <c r="X215" s="649"/>
      <c r="Y215" s="649"/>
      <c r="Z215" s="649"/>
      <c r="AA215" s="649"/>
      <c r="AB215" s="649"/>
      <c r="AC215" s="649"/>
      <c r="AD215" s="649"/>
      <c r="AE215" s="649"/>
      <c r="AF215" s="649"/>
      <c r="AG215" s="649"/>
      <c r="AH215" s="649"/>
      <c r="AI215" s="649"/>
      <c r="AJ215" s="649"/>
      <c r="AK215" s="649"/>
      <c r="AL215" s="649"/>
      <c r="AM215" s="649"/>
      <c r="AN215" s="649"/>
      <c r="AO215" s="692" t="s">
        <v>741</v>
      </c>
      <c r="AP215" s="692"/>
      <c r="AQ215" s="692"/>
      <c r="AR215" s="692"/>
      <c r="AS215" s="692"/>
      <c r="AT215" s="692"/>
      <c r="AU215" s="692"/>
      <c r="AV215" s="692"/>
      <c r="AW215" s="649"/>
      <c r="AX215" s="649"/>
      <c r="AY215" s="649"/>
      <c r="AZ215" s="649"/>
      <c r="BA215" s="649"/>
      <c r="BB215" s="649"/>
      <c r="BC215" s="649"/>
      <c r="BD215" s="649"/>
      <c r="BE215" s="649"/>
      <c r="BF215" s="649"/>
      <c r="BG215" s="649"/>
      <c r="BH215" s="63"/>
      <c r="BI215" s="63"/>
      <c r="BJ215" s="63"/>
    </row>
    <row r="216" spans="2:62" ht="18.95" customHeight="1">
      <c r="B216" s="688">
        <v>1</v>
      </c>
      <c r="C216" s="689"/>
      <c r="D216" s="952" t="str">
        <f>IF(AV118="○","本社登録","－")</f>
        <v>－</v>
      </c>
      <c r="E216" s="953"/>
      <c r="F216" s="739" t="s">
        <v>742</v>
      </c>
      <c r="G216" s="845"/>
      <c r="H216" s="845"/>
      <c r="I216" s="845"/>
      <c r="J216" s="845"/>
      <c r="K216" s="845"/>
      <c r="L216" s="845"/>
      <c r="M216" s="740"/>
      <c r="N216" s="844" t="str">
        <f>'02入力票（その２）'!I12</f>
        <v/>
      </c>
      <c r="O216" s="844"/>
      <c r="P216" s="844"/>
      <c r="Q216" s="844"/>
      <c r="R216" s="844"/>
      <c r="S216" s="949" t="str">
        <f>CONCATENATE('02入力票（その２）'!I14,'02入力票（その２）'!I16,'02入力票（その２）'!I18)</f>
        <v>※　選択してください。</v>
      </c>
      <c r="T216" s="950"/>
      <c r="U216" s="950"/>
      <c r="V216" s="950"/>
      <c r="W216" s="950"/>
      <c r="X216" s="950"/>
      <c r="Y216" s="950"/>
      <c r="Z216" s="950"/>
      <c r="AA216" s="950"/>
      <c r="AB216" s="950"/>
      <c r="AC216" s="950"/>
      <c r="AD216" s="950"/>
      <c r="AE216" s="950"/>
      <c r="AF216" s="950"/>
      <c r="AG216" s="950"/>
      <c r="AH216" s="950"/>
      <c r="AI216" s="950"/>
      <c r="AJ216" s="950"/>
      <c r="AK216" s="950"/>
      <c r="AL216" s="950"/>
      <c r="AM216" s="950"/>
      <c r="AN216" s="951"/>
      <c r="AO216" s="683" t="str">
        <f>'02入力票（その２）'!I26</f>
        <v/>
      </c>
      <c r="AP216" s="683"/>
      <c r="AQ216" s="683"/>
      <c r="AR216" s="683"/>
      <c r="AS216" s="683"/>
      <c r="AT216" s="683"/>
      <c r="AU216" s="683"/>
      <c r="AV216" s="683"/>
      <c r="AW216" s="718"/>
      <c r="AX216" s="718"/>
      <c r="AY216" s="718"/>
      <c r="AZ216" s="718"/>
      <c r="BA216" s="718"/>
      <c r="BB216" s="718"/>
      <c r="BC216" s="718"/>
      <c r="BD216" s="718"/>
      <c r="BE216" s="718"/>
      <c r="BF216" s="718"/>
      <c r="BG216" s="944"/>
      <c r="BH216" s="63"/>
      <c r="BI216" s="63"/>
      <c r="BJ216" s="63"/>
    </row>
    <row r="217" spans="2:62" ht="18.95" customHeight="1">
      <c r="B217" s="688"/>
      <c r="C217" s="689"/>
      <c r="D217" s="841"/>
      <c r="E217" s="954"/>
      <c r="F217" s="836"/>
      <c r="G217" s="942"/>
      <c r="H217" s="942"/>
      <c r="I217" s="942"/>
      <c r="J217" s="942"/>
      <c r="K217" s="942"/>
      <c r="L217" s="942"/>
      <c r="M217" s="837"/>
      <c r="N217" s="844"/>
      <c r="O217" s="844"/>
      <c r="P217" s="844"/>
      <c r="Q217" s="844"/>
      <c r="R217" s="844"/>
      <c r="S217" s="679" t="str">
        <f>'02入力票（その２）'!I20</f>
        <v/>
      </c>
      <c r="T217" s="680"/>
      <c r="U217" s="680"/>
      <c r="V217" s="680"/>
      <c r="W217" s="680"/>
      <c r="X217" s="680"/>
      <c r="Y217" s="680"/>
      <c r="Z217" s="680"/>
      <c r="AA217" s="680"/>
      <c r="AB217" s="680"/>
      <c r="AC217" s="680"/>
      <c r="AD217" s="680"/>
      <c r="AE217" s="680"/>
      <c r="AF217" s="680"/>
      <c r="AG217" s="680"/>
      <c r="AH217" s="680"/>
      <c r="AI217" s="680"/>
      <c r="AJ217" s="680"/>
      <c r="AK217" s="680"/>
      <c r="AL217" s="680"/>
      <c r="AM217" s="680"/>
      <c r="AN217" s="681"/>
      <c r="AO217" s="683" t="str">
        <f>'02入力票（その２）'!I27</f>
        <v/>
      </c>
      <c r="AP217" s="683"/>
      <c r="AQ217" s="683"/>
      <c r="AR217" s="683"/>
      <c r="AS217" s="683"/>
      <c r="AT217" s="683"/>
      <c r="AU217" s="683"/>
      <c r="AV217" s="683"/>
      <c r="AW217" s="718"/>
      <c r="AX217" s="718"/>
      <c r="AY217" s="718"/>
      <c r="AZ217" s="718"/>
      <c r="BA217" s="718"/>
      <c r="BB217" s="718"/>
      <c r="BC217" s="718"/>
      <c r="BD217" s="718"/>
      <c r="BE217" s="718"/>
      <c r="BF217" s="718"/>
      <c r="BG217" s="944"/>
      <c r="BH217" s="63"/>
      <c r="BI217" s="63"/>
      <c r="BJ217" s="63"/>
    </row>
    <row r="218" spans="2:62" ht="18.95" customHeight="1">
      <c r="B218" s="688" t="str">
        <f>IF(F218="","",2)</f>
        <v/>
      </c>
      <c r="C218" s="689"/>
      <c r="D218" s="683" t="str">
        <f>IF(AV119="○",AV119,"－")</f>
        <v>○</v>
      </c>
      <c r="E218" s="683"/>
      <c r="F218" s="683" t="str">
        <f>IF(ISBLANK('02入力票（その２）'!G41),"",'02入力票（その２）'!G41)</f>
        <v/>
      </c>
      <c r="G218" s="683"/>
      <c r="H218" s="683"/>
      <c r="I218" s="683"/>
      <c r="J218" s="683"/>
      <c r="K218" s="683"/>
      <c r="L218" s="683"/>
      <c r="M218" s="683"/>
      <c r="N218" s="844" t="str">
        <f>'02入力票（その２）'!I31</f>
        <v/>
      </c>
      <c r="O218" s="844"/>
      <c r="P218" s="844"/>
      <c r="Q218" s="844"/>
      <c r="R218" s="844"/>
      <c r="S218" s="949" t="str">
        <f>CONCATENATE('02入力票（その２）'!I33,'02入力票（その２）'!I35,'02入力票（その２）'!I37)</f>
        <v>※　選択してください。</v>
      </c>
      <c r="T218" s="950"/>
      <c r="U218" s="950"/>
      <c r="V218" s="950"/>
      <c r="W218" s="950"/>
      <c r="X218" s="950"/>
      <c r="Y218" s="950"/>
      <c r="Z218" s="950"/>
      <c r="AA218" s="950"/>
      <c r="AB218" s="950"/>
      <c r="AC218" s="950"/>
      <c r="AD218" s="950"/>
      <c r="AE218" s="950"/>
      <c r="AF218" s="950"/>
      <c r="AG218" s="950"/>
      <c r="AH218" s="950"/>
      <c r="AI218" s="950"/>
      <c r="AJ218" s="950"/>
      <c r="AK218" s="950"/>
      <c r="AL218" s="950"/>
      <c r="AM218" s="950"/>
      <c r="AN218" s="951"/>
      <c r="AO218" s="683" t="str">
        <f>'02入力票（その２）'!I46</f>
        <v/>
      </c>
      <c r="AP218" s="683"/>
      <c r="AQ218" s="683"/>
      <c r="AR218" s="683"/>
      <c r="AS218" s="683"/>
      <c r="AT218" s="683"/>
      <c r="AU218" s="683"/>
      <c r="AV218" s="683"/>
      <c r="AW218" s="718"/>
      <c r="AX218" s="718"/>
      <c r="AY218" s="718"/>
      <c r="AZ218" s="718"/>
      <c r="BA218" s="718"/>
      <c r="BB218" s="718"/>
      <c r="BC218" s="718"/>
      <c r="BD218" s="718"/>
      <c r="BE218" s="718"/>
      <c r="BF218" s="718"/>
      <c r="BG218" s="944"/>
      <c r="BH218" s="63"/>
      <c r="BI218" s="63"/>
      <c r="BJ218" s="63"/>
    </row>
    <row r="219" spans="2:62" ht="18.95" customHeight="1">
      <c r="B219" s="688"/>
      <c r="C219" s="689"/>
      <c r="D219" s="683"/>
      <c r="E219" s="683"/>
      <c r="F219" s="683"/>
      <c r="G219" s="683"/>
      <c r="H219" s="683"/>
      <c r="I219" s="683"/>
      <c r="J219" s="683"/>
      <c r="K219" s="683"/>
      <c r="L219" s="683"/>
      <c r="M219" s="683"/>
      <c r="N219" s="844"/>
      <c r="O219" s="844"/>
      <c r="P219" s="844"/>
      <c r="Q219" s="844"/>
      <c r="R219" s="844"/>
      <c r="S219" s="948" t="str">
        <f>'02入力票（その２）'!I39</f>
        <v/>
      </c>
      <c r="T219" s="948"/>
      <c r="U219" s="948"/>
      <c r="V219" s="948"/>
      <c r="W219" s="948"/>
      <c r="X219" s="948"/>
      <c r="Y219" s="948"/>
      <c r="Z219" s="948"/>
      <c r="AA219" s="948"/>
      <c r="AB219" s="948"/>
      <c r="AC219" s="948"/>
      <c r="AD219" s="948"/>
      <c r="AE219" s="948"/>
      <c r="AF219" s="948"/>
      <c r="AG219" s="948"/>
      <c r="AH219" s="948"/>
      <c r="AI219" s="948"/>
      <c r="AJ219" s="948"/>
      <c r="AK219" s="948"/>
      <c r="AL219" s="948"/>
      <c r="AM219" s="948"/>
      <c r="AN219" s="948"/>
      <c r="AO219" s="683" t="str">
        <f>'02入力票（その２）'!I47</f>
        <v/>
      </c>
      <c r="AP219" s="683"/>
      <c r="AQ219" s="683"/>
      <c r="AR219" s="683"/>
      <c r="AS219" s="683"/>
      <c r="AT219" s="683"/>
      <c r="AU219" s="683"/>
      <c r="AV219" s="683"/>
      <c r="AW219" s="718"/>
      <c r="AX219" s="718"/>
      <c r="AY219" s="718"/>
      <c r="AZ219" s="718"/>
      <c r="BA219" s="718"/>
      <c r="BB219" s="718"/>
      <c r="BC219" s="718"/>
      <c r="BD219" s="718"/>
      <c r="BE219" s="718"/>
      <c r="BF219" s="718"/>
      <c r="BG219" s="944"/>
      <c r="BH219" s="63"/>
      <c r="BI219" s="63"/>
      <c r="BJ219" s="63"/>
    </row>
    <row r="220" spans="2:62" ht="18.95" customHeight="1">
      <c r="B220" s="945"/>
      <c r="C220" s="946"/>
      <c r="D220" s="662"/>
      <c r="E220" s="662"/>
      <c r="F220" s="661"/>
      <c r="G220" s="661"/>
      <c r="H220" s="661"/>
      <c r="I220" s="661"/>
      <c r="J220" s="661"/>
      <c r="K220" s="661"/>
      <c r="L220" s="661"/>
      <c r="M220" s="661"/>
      <c r="N220" s="661"/>
      <c r="O220" s="661"/>
      <c r="P220" s="661"/>
      <c r="Q220" s="661"/>
      <c r="R220" s="661"/>
      <c r="S220" s="663"/>
      <c r="T220" s="664"/>
      <c r="U220" s="664"/>
      <c r="V220" s="664"/>
      <c r="W220" s="664"/>
      <c r="X220" s="664"/>
      <c r="Y220" s="664"/>
      <c r="Z220" s="664"/>
      <c r="AA220" s="664"/>
      <c r="AB220" s="664"/>
      <c r="AC220" s="664"/>
      <c r="AD220" s="664"/>
      <c r="AE220" s="664"/>
      <c r="AF220" s="664"/>
      <c r="AG220" s="664"/>
      <c r="AH220" s="664"/>
      <c r="AI220" s="664"/>
      <c r="AJ220" s="664"/>
      <c r="AK220" s="664"/>
      <c r="AL220" s="664"/>
      <c r="AM220" s="664"/>
      <c r="AN220" s="665"/>
      <c r="AO220" s="661"/>
      <c r="AP220" s="661"/>
      <c r="AQ220" s="661"/>
      <c r="AR220" s="661"/>
      <c r="AS220" s="661"/>
      <c r="AT220" s="661"/>
      <c r="AU220" s="661"/>
      <c r="AV220" s="661"/>
      <c r="AW220" s="718"/>
      <c r="AX220" s="718"/>
      <c r="AY220" s="718"/>
      <c r="AZ220" s="718"/>
      <c r="BA220" s="718"/>
      <c r="BB220" s="718"/>
      <c r="BC220" s="718"/>
      <c r="BD220" s="718"/>
      <c r="BE220" s="718"/>
      <c r="BF220" s="718"/>
      <c r="BG220" s="944"/>
      <c r="BH220" s="63"/>
      <c r="BI220" s="63"/>
      <c r="BJ220" s="63"/>
    </row>
    <row r="221" spans="2:62" ht="18.95" customHeight="1">
      <c r="B221" s="945"/>
      <c r="C221" s="946"/>
      <c r="D221" s="662"/>
      <c r="E221" s="662"/>
      <c r="F221" s="661"/>
      <c r="G221" s="661"/>
      <c r="H221" s="661"/>
      <c r="I221" s="661"/>
      <c r="J221" s="661"/>
      <c r="K221" s="661"/>
      <c r="L221" s="661"/>
      <c r="M221" s="661"/>
      <c r="N221" s="661"/>
      <c r="O221" s="661"/>
      <c r="P221" s="661"/>
      <c r="Q221" s="661"/>
      <c r="R221" s="661"/>
      <c r="S221" s="666"/>
      <c r="T221" s="667"/>
      <c r="U221" s="667"/>
      <c r="V221" s="667"/>
      <c r="W221" s="667"/>
      <c r="X221" s="667"/>
      <c r="Y221" s="667"/>
      <c r="Z221" s="667"/>
      <c r="AA221" s="667"/>
      <c r="AB221" s="667"/>
      <c r="AC221" s="667"/>
      <c r="AD221" s="667"/>
      <c r="AE221" s="667"/>
      <c r="AF221" s="667"/>
      <c r="AG221" s="667"/>
      <c r="AH221" s="667"/>
      <c r="AI221" s="667"/>
      <c r="AJ221" s="667"/>
      <c r="AK221" s="667"/>
      <c r="AL221" s="667"/>
      <c r="AM221" s="667"/>
      <c r="AN221" s="668"/>
      <c r="AO221" s="661"/>
      <c r="AP221" s="661"/>
      <c r="AQ221" s="661"/>
      <c r="AR221" s="661"/>
      <c r="AS221" s="661"/>
      <c r="AT221" s="661"/>
      <c r="AU221" s="661"/>
      <c r="AV221" s="661"/>
      <c r="AW221" s="718"/>
      <c r="AX221" s="718"/>
      <c r="AY221" s="718"/>
      <c r="AZ221" s="718"/>
      <c r="BA221" s="718"/>
      <c r="BB221" s="718"/>
      <c r="BC221" s="718"/>
      <c r="BD221" s="718"/>
      <c r="BE221" s="718"/>
      <c r="BF221" s="718"/>
      <c r="BG221" s="944"/>
      <c r="BH221" s="63"/>
      <c r="BI221" s="63"/>
      <c r="BJ221" s="63"/>
    </row>
    <row r="222" spans="2:62" ht="18.95" customHeight="1">
      <c r="B222" s="945"/>
      <c r="C222" s="946"/>
      <c r="D222" s="662"/>
      <c r="E222" s="662"/>
      <c r="F222" s="661"/>
      <c r="G222" s="661"/>
      <c r="H222" s="661"/>
      <c r="I222" s="661"/>
      <c r="J222" s="661"/>
      <c r="K222" s="661"/>
      <c r="L222" s="661"/>
      <c r="M222" s="661"/>
      <c r="N222" s="661"/>
      <c r="O222" s="661"/>
      <c r="P222" s="661"/>
      <c r="Q222" s="661"/>
      <c r="R222" s="661"/>
      <c r="S222" s="663"/>
      <c r="T222" s="664"/>
      <c r="U222" s="664"/>
      <c r="V222" s="664"/>
      <c r="W222" s="664"/>
      <c r="X222" s="664"/>
      <c r="Y222" s="664"/>
      <c r="Z222" s="664"/>
      <c r="AA222" s="664"/>
      <c r="AB222" s="664"/>
      <c r="AC222" s="664"/>
      <c r="AD222" s="664"/>
      <c r="AE222" s="664"/>
      <c r="AF222" s="664"/>
      <c r="AG222" s="664"/>
      <c r="AH222" s="664"/>
      <c r="AI222" s="664"/>
      <c r="AJ222" s="664"/>
      <c r="AK222" s="664"/>
      <c r="AL222" s="664"/>
      <c r="AM222" s="664"/>
      <c r="AN222" s="665"/>
      <c r="AO222" s="661"/>
      <c r="AP222" s="661"/>
      <c r="AQ222" s="661"/>
      <c r="AR222" s="661"/>
      <c r="AS222" s="661"/>
      <c r="AT222" s="661"/>
      <c r="AU222" s="661"/>
      <c r="AV222" s="661"/>
      <c r="AW222" s="718"/>
      <c r="AX222" s="718"/>
      <c r="AY222" s="718"/>
      <c r="AZ222" s="718"/>
      <c r="BA222" s="718"/>
      <c r="BB222" s="718"/>
      <c r="BC222" s="718"/>
      <c r="BD222" s="718"/>
      <c r="BE222" s="718"/>
      <c r="BF222" s="718"/>
      <c r="BG222" s="944"/>
      <c r="BH222" s="63"/>
      <c r="BI222" s="63"/>
      <c r="BJ222" s="63"/>
    </row>
    <row r="223" spans="2:62" ht="18.95" customHeight="1">
      <c r="B223" s="945"/>
      <c r="C223" s="946"/>
      <c r="D223" s="662"/>
      <c r="E223" s="662"/>
      <c r="F223" s="661"/>
      <c r="G223" s="661"/>
      <c r="H223" s="661"/>
      <c r="I223" s="661"/>
      <c r="J223" s="661"/>
      <c r="K223" s="661"/>
      <c r="L223" s="661"/>
      <c r="M223" s="661"/>
      <c r="N223" s="661"/>
      <c r="O223" s="661"/>
      <c r="P223" s="661"/>
      <c r="Q223" s="661"/>
      <c r="R223" s="661"/>
      <c r="S223" s="666"/>
      <c r="T223" s="667"/>
      <c r="U223" s="667"/>
      <c r="V223" s="667"/>
      <c r="W223" s="667"/>
      <c r="X223" s="667"/>
      <c r="Y223" s="667"/>
      <c r="Z223" s="667"/>
      <c r="AA223" s="667"/>
      <c r="AB223" s="667"/>
      <c r="AC223" s="667"/>
      <c r="AD223" s="667"/>
      <c r="AE223" s="667"/>
      <c r="AF223" s="667"/>
      <c r="AG223" s="667"/>
      <c r="AH223" s="667"/>
      <c r="AI223" s="667"/>
      <c r="AJ223" s="667"/>
      <c r="AK223" s="667"/>
      <c r="AL223" s="667"/>
      <c r="AM223" s="667"/>
      <c r="AN223" s="668"/>
      <c r="AO223" s="661"/>
      <c r="AP223" s="661"/>
      <c r="AQ223" s="661"/>
      <c r="AR223" s="661"/>
      <c r="AS223" s="661"/>
      <c r="AT223" s="661"/>
      <c r="AU223" s="661"/>
      <c r="AV223" s="661"/>
      <c r="AW223" s="718"/>
      <c r="AX223" s="718"/>
      <c r="AY223" s="718"/>
      <c r="AZ223" s="718"/>
      <c r="BA223" s="718"/>
      <c r="BB223" s="718"/>
      <c r="BC223" s="718"/>
      <c r="BD223" s="718"/>
      <c r="BE223" s="718"/>
      <c r="BF223" s="718"/>
      <c r="BG223" s="944"/>
      <c r="BH223" s="63"/>
      <c r="BI223" s="63"/>
      <c r="BJ223" s="63"/>
    </row>
    <row r="224" spans="2:62" ht="18.95" customHeight="1">
      <c r="B224" s="945"/>
      <c r="C224" s="946"/>
      <c r="D224" s="662"/>
      <c r="E224" s="662"/>
      <c r="F224" s="661"/>
      <c r="G224" s="661"/>
      <c r="H224" s="661"/>
      <c r="I224" s="661"/>
      <c r="J224" s="661"/>
      <c r="K224" s="661"/>
      <c r="L224" s="661"/>
      <c r="M224" s="661"/>
      <c r="N224" s="661"/>
      <c r="O224" s="661"/>
      <c r="P224" s="661"/>
      <c r="Q224" s="661"/>
      <c r="R224" s="661"/>
      <c r="S224" s="663"/>
      <c r="T224" s="664"/>
      <c r="U224" s="664"/>
      <c r="V224" s="664"/>
      <c r="W224" s="664"/>
      <c r="X224" s="664"/>
      <c r="Y224" s="664"/>
      <c r="Z224" s="664"/>
      <c r="AA224" s="664"/>
      <c r="AB224" s="664"/>
      <c r="AC224" s="664"/>
      <c r="AD224" s="664"/>
      <c r="AE224" s="664"/>
      <c r="AF224" s="664"/>
      <c r="AG224" s="664"/>
      <c r="AH224" s="664"/>
      <c r="AI224" s="664"/>
      <c r="AJ224" s="664"/>
      <c r="AK224" s="664"/>
      <c r="AL224" s="664"/>
      <c r="AM224" s="664"/>
      <c r="AN224" s="665"/>
      <c r="AO224" s="661"/>
      <c r="AP224" s="661"/>
      <c r="AQ224" s="661"/>
      <c r="AR224" s="661"/>
      <c r="AS224" s="661"/>
      <c r="AT224" s="661"/>
      <c r="AU224" s="661"/>
      <c r="AV224" s="661"/>
      <c r="AW224" s="718"/>
      <c r="AX224" s="718"/>
      <c r="AY224" s="718"/>
      <c r="AZ224" s="718"/>
      <c r="BA224" s="718"/>
      <c r="BB224" s="718"/>
      <c r="BC224" s="718"/>
      <c r="BD224" s="718"/>
      <c r="BE224" s="718"/>
      <c r="BF224" s="718"/>
      <c r="BG224" s="944"/>
      <c r="BH224" s="63"/>
      <c r="BI224" s="63"/>
      <c r="BJ224" s="63"/>
    </row>
    <row r="225" spans="2:62" ht="18.95" customHeight="1">
      <c r="B225" s="945"/>
      <c r="C225" s="946"/>
      <c r="D225" s="662"/>
      <c r="E225" s="662"/>
      <c r="F225" s="661"/>
      <c r="G225" s="661"/>
      <c r="H225" s="661"/>
      <c r="I225" s="661"/>
      <c r="J225" s="661"/>
      <c r="K225" s="661"/>
      <c r="L225" s="661"/>
      <c r="M225" s="661"/>
      <c r="N225" s="661"/>
      <c r="O225" s="661"/>
      <c r="P225" s="661"/>
      <c r="Q225" s="661"/>
      <c r="R225" s="661"/>
      <c r="S225" s="666"/>
      <c r="T225" s="667"/>
      <c r="U225" s="667"/>
      <c r="V225" s="667"/>
      <c r="W225" s="667"/>
      <c r="X225" s="667"/>
      <c r="Y225" s="667"/>
      <c r="Z225" s="667"/>
      <c r="AA225" s="667"/>
      <c r="AB225" s="667"/>
      <c r="AC225" s="667"/>
      <c r="AD225" s="667"/>
      <c r="AE225" s="667"/>
      <c r="AF225" s="667"/>
      <c r="AG225" s="667"/>
      <c r="AH225" s="667"/>
      <c r="AI225" s="667"/>
      <c r="AJ225" s="667"/>
      <c r="AK225" s="667"/>
      <c r="AL225" s="667"/>
      <c r="AM225" s="667"/>
      <c r="AN225" s="668"/>
      <c r="AO225" s="661"/>
      <c r="AP225" s="661"/>
      <c r="AQ225" s="661"/>
      <c r="AR225" s="661"/>
      <c r="AS225" s="661"/>
      <c r="AT225" s="661"/>
      <c r="AU225" s="661"/>
      <c r="AV225" s="661"/>
      <c r="AW225" s="718"/>
      <c r="AX225" s="718"/>
      <c r="AY225" s="718"/>
      <c r="AZ225" s="718"/>
      <c r="BA225" s="718"/>
      <c r="BB225" s="718"/>
      <c r="BC225" s="718"/>
      <c r="BD225" s="718"/>
      <c r="BE225" s="718"/>
      <c r="BF225" s="718"/>
      <c r="BG225" s="944"/>
      <c r="BH225" s="63"/>
      <c r="BI225" s="63"/>
      <c r="BJ225" s="63"/>
    </row>
    <row r="226" spans="2:62" ht="18.95" customHeight="1">
      <c r="B226" s="945"/>
      <c r="C226" s="946"/>
      <c r="D226" s="662"/>
      <c r="E226" s="662"/>
      <c r="F226" s="661"/>
      <c r="G226" s="661"/>
      <c r="H226" s="661"/>
      <c r="I226" s="661"/>
      <c r="J226" s="661"/>
      <c r="K226" s="661"/>
      <c r="L226" s="661"/>
      <c r="M226" s="661"/>
      <c r="N226" s="661"/>
      <c r="O226" s="661"/>
      <c r="P226" s="661"/>
      <c r="Q226" s="661"/>
      <c r="R226" s="661"/>
      <c r="S226" s="663"/>
      <c r="T226" s="664"/>
      <c r="U226" s="664"/>
      <c r="V226" s="664"/>
      <c r="W226" s="664"/>
      <c r="X226" s="664"/>
      <c r="Y226" s="664"/>
      <c r="Z226" s="664"/>
      <c r="AA226" s="664"/>
      <c r="AB226" s="664"/>
      <c r="AC226" s="664"/>
      <c r="AD226" s="664"/>
      <c r="AE226" s="664"/>
      <c r="AF226" s="664"/>
      <c r="AG226" s="664"/>
      <c r="AH226" s="664"/>
      <c r="AI226" s="664"/>
      <c r="AJ226" s="664"/>
      <c r="AK226" s="664"/>
      <c r="AL226" s="664"/>
      <c r="AM226" s="664"/>
      <c r="AN226" s="665"/>
      <c r="AO226" s="661"/>
      <c r="AP226" s="661"/>
      <c r="AQ226" s="661"/>
      <c r="AR226" s="661"/>
      <c r="AS226" s="661"/>
      <c r="AT226" s="661"/>
      <c r="AU226" s="661"/>
      <c r="AV226" s="661"/>
      <c r="AW226" s="718"/>
      <c r="AX226" s="718"/>
      <c r="AY226" s="718"/>
      <c r="AZ226" s="718"/>
      <c r="BA226" s="718"/>
      <c r="BB226" s="718"/>
      <c r="BC226" s="718"/>
      <c r="BD226" s="718"/>
      <c r="BE226" s="718"/>
      <c r="BF226" s="718"/>
      <c r="BG226" s="944"/>
      <c r="BH226" s="63"/>
      <c r="BI226" s="63"/>
      <c r="BJ226" s="63"/>
    </row>
    <row r="227" spans="2:62" ht="18.95" customHeight="1">
      <c r="B227" s="945"/>
      <c r="C227" s="946"/>
      <c r="D227" s="662"/>
      <c r="E227" s="662"/>
      <c r="F227" s="661"/>
      <c r="G227" s="661"/>
      <c r="H227" s="661"/>
      <c r="I227" s="661"/>
      <c r="J227" s="661"/>
      <c r="K227" s="661"/>
      <c r="L227" s="661"/>
      <c r="M227" s="661"/>
      <c r="N227" s="661"/>
      <c r="O227" s="661"/>
      <c r="P227" s="661"/>
      <c r="Q227" s="661"/>
      <c r="R227" s="661"/>
      <c r="S227" s="666"/>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8"/>
      <c r="AO227" s="661"/>
      <c r="AP227" s="661"/>
      <c r="AQ227" s="661"/>
      <c r="AR227" s="661"/>
      <c r="AS227" s="661"/>
      <c r="AT227" s="661"/>
      <c r="AU227" s="661"/>
      <c r="AV227" s="661"/>
      <c r="AW227" s="718"/>
      <c r="AX227" s="718"/>
      <c r="AY227" s="718"/>
      <c r="AZ227" s="718"/>
      <c r="BA227" s="718"/>
      <c r="BB227" s="718"/>
      <c r="BC227" s="718"/>
      <c r="BD227" s="718"/>
      <c r="BE227" s="718"/>
      <c r="BF227" s="718"/>
      <c r="BG227" s="944"/>
      <c r="BH227" s="63"/>
      <c r="BI227" s="63"/>
      <c r="BJ227" s="63"/>
    </row>
    <row r="228" spans="2:62" ht="18.95" customHeight="1">
      <c r="B228" s="945"/>
      <c r="C228" s="946"/>
      <c r="D228" s="662"/>
      <c r="E228" s="662"/>
      <c r="F228" s="661"/>
      <c r="G228" s="661"/>
      <c r="H228" s="661"/>
      <c r="I228" s="661"/>
      <c r="J228" s="661"/>
      <c r="K228" s="661"/>
      <c r="L228" s="661"/>
      <c r="M228" s="661"/>
      <c r="N228" s="661"/>
      <c r="O228" s="661"/>
      <c r="P228" s="661"/>
      <c r="Q228" s="661"/>
      <c r="R228" s="661"/>
      <c r="S228" s="663"/>
      <c r="T228" s="664"/>
      <c r="U228" s="664"/>
      <c r="V228" s="664"/>
      <c r="W228" s="664"/>
      <c r="X228" s="664"/>
      <c r="Y228" s="664"/>
      <c r="Z228" s="664"/>
      <c r="AA228" s="664"/>
      <c r="AB228" s="664"/>
      <c r="AC228" s="664"/>
      <c r="AD228" s="664"/>
      <c r="AE228" s="664"/>
      <c r="AF228" s="664"/>
      <c r="AG228" s="664"/>
      <c r="AH228" s="664"/>
      <c r="AI228" s="664"/>
      <c r="AJ228" s="664"/>
      <c r="AK228" s="664"/>
      <c r="AL228" s="664"/>
      <c r="AM228" s="664"/>
      <c r="AN228" s="665"/>
      <c r="AO228" s="661"/>
      <c r="AP228" s="661"/>
      <c r="AQ228" s="661"/>
      <c r="AR228" s="661"/>
      <c r="AS228" s="661"/>
      <c r="AT228" s="661"/>
      <c r="AU228" s="661"/>
      <c r="AV228" s="661"/>
      <c r="AW228" s="718"/>
      <c r="AX228" s="718"/>
      <c r="AY228" s="718"/>
      <c r="AZ228" s="718"/>
      <c r="BA228" s="718"/>
      <c r="BB228" s="718"/>
      <c r="BC228" s="718"/>
      <c r="BD228" s="718"/>
      <c r="BE228" s="718"/>
      <c r="BF228" s="718"/>
      <c r="BG228" s="944"/>
      <c r="BH228" s="63"/>
      <c r="BI228" s="63"/>
      <c r="BJ228" s="63"/>
    </row>
    <row r="229" spans="2:62" ht="18.95" customHeight="1">
      <c r="B229" s="945"/>
      <c r="C229" s="946"/>
      <c r="D229" s="662"/>
      <c r="E229" s="662"/>
      <c r="F229" s="661"/>
      <c r="G229" s="661"/>
      <c r="H229" s="661"/>
      <c r="I229" s="661"/>
      <c r="J229" s="661"/>
      <c r="K229" s="661"/>
      <c r="L229" s="661"/>
      <c r="M229" s="661"/>
      <c r="N229" s="661"/>
      <c r="O229" s="661"/>
      <c r="P229" s="661"/>
      <c r="Q229" s="661"/>
      <c r="R229" s="661"/>
      <c r="S229" s="666"/>
      <c r="T229" s="667"/>
      <c r="U229" s="667"/>
      <c r="V229" s="667"/>
      <c r="W229" s="667"/>
      <c r="X229" s="667"/>
      <c r="Y229" s="667"/>
      <c r="Z229" s="667"/>
      <c r="AA229" s="667"/>
      <c r="AB229" s="667"/>
      <c r="AC229" s="667"/>
      <c r="AD229" s="667"/>
      <c r="AE229" s="667"/>
      <c r="AF229" s="667"/>
      <c r="AG229" s="667"/>
      <c r="AH229" s="667"/>
      <c r="AI229" s="667"/>
      <c r="AJ229" s="667"/>
      <c r="AK229" s="667"/>
      <c r="AL229" s="667"/>
      <c r="AM229" s="667"/>
      <c r="AN229" s="668"/>
      <c r="AO229" s="661"/>
      <c r="AP229" s="661"/>
      <c r="AQ229" s="661"/>
      <c r="AR229" s="661"/>
      <c r="AS229" s="661"/>
      <c r="AT229" s="661"/>
      <c r="AU229" s="661"/>
      <c r="AV229" s="661"/>
      <c r="AW229" s="718"/>
      <c r="AX229" s="718"/>
      <c r="AY229" s="718"/>
      <c r="AZ229" s="718"/>
      <c r="BA229" s="718"/>
      <c r="BB229" s="718"/>
      <c r="BC229" s="718"/>
      <c r="BD229" s="718"/>
      <c r="BE229" s="718"/>
      <c r="BF229" s="718"/>
      <c r="BG229" s="944"/>
      <c r="BH229" s="63"/>
      <c r="BI229" s="63"/>
      <c r="BJ229" s="63"/>
    </row>
    <row r="230" spans="2:62" ht="18.95" customHeight="1">
      <c r="B230" s="945"/>
      <c r="C230" s="946"/>
      <c r="D230" s="662"/>
      <c r="E230" s="662"/>
      <c r="F230" s="661"/>
      <c r="G230" s="661"/>
      <c r="H230" s="661"/>
      <c r="I230" s="661"/>
      <c r="J230" s="661"/>
      <c r="K230" s="661"/>
      <c r="L230" s="661"/>
      <c r="M230" s="661"/>
      <c r="N230" s="661"/>
      <c r="O230" s="661"/>
      <c r="P230" s="661"/>
      <c r="Q230" s="661"/>
      <c r="R230" s="661"/>
      <c r="S230" s="663"/>
      <c r="T230" s="664"/>
      <c r="U230" s="664"/>
      <c r="V230" s="664"/>
      <c r="W230" s="664"/>
      <c r="X230" s="664"/>
      <c r="Y230" s="664"/>
      <c r="Z230" s="664"/>
      <c r="AA230" s="664"/>
      <c r="AB230" s="664"/>
      <c r="AC230" s="664"/>
      <c r="AD230" s="664"/>
      <c r="AE230" s="664"/>
      <c r="AF230" s="664"/>
      <c r="AG230" s="664"/>
      <c r="AH230" s="664"/>
      <c r="AI230" s="664"/>
      <c r="AJ230" s="664"/>
      <c r="AK230" s="664"/>
      <c r="AL230" s="664"/>
      <c r="AM230" s="664"/>
      <c r="AN230" s="665"/>
      <c r="AO230" s="661"/>
      <c r="AP230" s="661"/>
      <c r="AQ230" s="661"/>
      <c r="AR230" s="661"/>
      <c r="AS230" s="661"/>
      <c r="AT230" s="661"/>
      <c r="AU230" s="661"/>
      <c r="AV230" s="661"/>
      <c r="AW230" s="718"/>
      <c r="AX230" s="718"/>
      <c r="AY230" s="718"/>
      <c r="AZ230" s="718"/>
      <c r="BA230" s="718"/>
      <c r="BB230" s="718"/>
      <c r="BC230" s="718"/>
      <c r="BD230" s="718"/>
      <c r="BE230" s="718"/>
      <c r="BF230" s="718"/>
      <c r="BG230" s="944"/>
      <c r="BH230" s="63"/>
      <c r="BI230" s="63"/>
      <c r="BJ230" s="63"/>
    </row>
    <row r="231" spans="2:62" ht="18.95" customHeight="1">
      <c r="B231" s="945"/>
      <c r="C231" s="946"/>
      <c r="D231" s="662"/>
      <c r="E231" s="662"/>
      <c r="F231" s="661"/>
      <c r="G231" s="661"/>
      <c r="H231" s="661"/>
      <c r="I231" s="661"/>
      <c r="J231" s="661"/>
      <c r="K231" s="661"/>
      <c r="L231" s="661"/>
      <c r="M231" s="661"/>
      <c r="N231" s="661"/>
      <c r="O231" s="661"/>
      <c r="P231" s="661"/>
      <c r="Q231" s="661"/>
      <c r="R231" s="661"/>
      <c r="S231" s="666"/>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8"/>
      <c r="AO231" s="661"/>
      <c r="AP231" s="661"/>
      <c r="AQ231" s="661"/>
      <c r="AR231" s="661"/>
      <c r="AS231" s="661"/>
      <c r="AT231" s="661"/>
      <c r="AU231" s="661"/>
      <c r="AV231" s="661"/>
      <c r="AW231" s="718"/>
      <c r="AX231" s="718"/>
      <c r="AY231" s="718"/>
      <c r="AZ231" s="718"/>
      <c r="BA231" s="718"/>
      <c r="BB231" s="718"/>
      <c r="BC231" s="718"/>
      <c r="BD231" s="718"/>
      <c r="BE231" s="718"/>
      <c r="BF231" s="718"/>
      <c r="BG231" s="944"/>
      <c r="BH231" s="63"/>
      <c r="BI231" s="63"/>
      <c r="BJ231" s="63"/>
    </row>
    <row r="232" spans="2:62" ht="18.95" customHeight="1">
      <c r="B232" s="945"/>
      <c r="C232" s="946"/>
      <c r="D232" s="662"/>
      <c r="E232" s="662"/>
      <c r="F232" s="661"/>
      <c r="G232" s="661"/>
      <c r="H232" s="661"/>
      <c r="I232" s="661"/>
      <c r="J232" s="661"/>
      <c r="K232" s="661"/>
      <c r="L232" s="661"/>
      <c r="M232" s="661"/>
      <c r="N232" s="661"/>
      <c r="O232" s="661"/>
      <c r="P232" s="661"/>
      <c r="Q232" s="661"/>
      <c r="R232" s="661"/>
      <c r="S232" s="663"/>
      <c r="T232" s="664"/>
      <c r="U232" s="664"/>
      <c r="V232" s="664"/>
      <c r="W232" s="664"/>
      <c r="X232" s="664"/>
      <c r="Y232" s="664"/>
      <c r="Z232" s="664"/>
      <c r="AA232" s="664"/>
      <c r="AB232" s="664"/>
      <c r="AC232" s="664"/>
      <c r="AD232" s="664"/>
      <c r="AE232" s="664"/>
      <c r="AF232" s="664"/>
      <c r="AG232" s="664"/>
      <c r="AH232" s="664"/>
      <c r="AI232" s="664"/>
      <c r="AJ232" s="664"/>
      <c r="AK232" s="664"/>
      <c r="AL232" s="664"/>
      <c r="AM232" s="664"/>
      <c r="AN232" s="665"/>
      <c r="AO232" s="661"/>
      <c r="AP232" s="661"/>
      <c r="AQ232" s="661"/>
      <c r="AR232" s="661"/>
      <c r="AS232" s="661"/>
      <c r="AT232" s="661"/>
      <c r="AU232" s="661"/>
      <c r="AV232" s="661"/>
      <c r="AW232" s="718"/>
      <c r="AX232" s="718"/>
      <c r="AY232" s="718"/>
      <c r="AZ232" s="718"/>
      <c r="BA232" s="718"/>
      <c r="BB232" s="718"/>
      <c r="BC232" s="718"/>
      <c r="BD232" s="718"/>
      <c r="BE232" s="718"/>
      <c r="BF232" s="718"/>
      <c r="BG232" s="944"/>
      <c r="BH232" s="63"/>
      <c r="BI232" s="63"/>
      <c r="BJ232" s="63"/>
    </row>
    <row r="233" spans="2:62" ht="18.95" customHeight="1">
      <c r="B233" s="945"/>
      <c r="C233" s="946"/>
      <c r="D233" s="662"/>
      <c r="E233" s="662"/>
      <c r="F233" s="661"/>
      <c r="G233" s="661"/>
      <c r="H233" s="661"/>
      <c r="I233" s="661"/>
      <c r="J233" s="661"/>
      <c r="K233" s="661"/>
      <c r="L233" s="661"/>
      <c r="M233" s="661"/>
      <c r="N233" s="661"/>
      <c r="O233" s="661"/>
      <c r="P233" s="661"/>
      <c r="Q233" s="661"/>
      <c r="R233" s="661"/>
      <c r="S233" s="666"/>
      <c r="T233" s="667"/>
      <c r="U233" s="667"/>
      <c r="V233" s="667"/>
      <c r="W233" s="667"/>
      <c r="X233" s="667"/>
      <c r="Y233" s="667"/>
      <c r="Z233" s="667"/>
      <c r="AA233" s="667"/>
      <c r="AB233" s="667"/>
      <c r="AC233" s="667"/>
      <c r="AD233" s="667"/>
      <c r="AE233" s="667"/>
      <c r="AF233" s="667"/>
      <c r="AG233" s="667"/>
      <c r="AH233" s="667"/>
      <c r="AI233" s="667"/>
      <c r="AJ233" s="667"/>
      <c r="AK233" s="667"/>
      <c r="AL233" s="667"/>
      <c r="AM233" s="667"/>
      <c r="AN233" s="668"/>
      <c r="AO233" s="661"/>
      <c r="AP233" s="661"/>
      <c r="AQ233" s="661"/>
      <c r="AR233" s="661"/>
      <c r="AS233" s="661"/>
      <c r="AT233" s="661"/>
      <c r="AU233" s="661"/>
      <c r="AV233" s="661"/>
      <c r="AW233" s="718"/>
      <c r="AX233" s="718"/>
      <c r="AY233" s="718"/>
      <c r="AZ233" s="718"/>
      <c r="BA233" s="718"/>
      <c r="BB233" s="718"/>
      <c r="BC233" s="718"/>
      <c r="BD233" s="718"/>
      <c r="BE233" s="718"/>
      <c r="BF233" s="718"/>
      <c r="BG233" s="944"/>
      <c r="BH233" s="63"/>
      <c r="BI233" s="63"/>
      <c r="BJ233" s="63"/>
    </row>
    <row r="234" spans="2:62" ht="18.95" customHeight="1">
      <c r="B234" s="945"/>
      <c r="C234" s="946"/>
      <c r="D234" s="662"/>
      <c r="E234" s="662"/>
      <c r="F234" s="661"/>
      <c r="G234" s="661"/>
      <c r="H234" s="661"/>
      <c r="I234" s="661"/>
      <c r="J234" s="661"/>
      <c r="K234" s="661"/>
      <c r="L234" s="661"/>
      <c r="M234" s="661"/>
      <c r="N234" s="661"/>
      <c r="O234" s="661"/>
      <c r="P234" s="661"/>
      <c r="Q234" s="661"/>
      <c r="R234" s="661"/>
      <c r="S234" s="663"/>
      <c r="T234" s="664"/>
      <c r="U234" s="664"/>
      <c r="V234" s="664"/>
      <c r="W234" s="664"/>
      <c r="X234" s="664"/>
      <c r="Y234" s="664"/>
      <c r="Z234" s="664"/>
      <c r="AA234" s="664"/>
      <c r="AB234" s="664"/>
      <c r="AC234" s="664"/>
      <c r="AD234" s="664"/>
      <c r="AE234" s="664"/>
      <c r="AF234" s="664"/>
      <c r="AG234" s="664"/>
      <c r="AH234" s="664"/>
      <c r="AI234" s="664"/>
      <c r="AJ234" s="664"/>
      <c r="AK234" s="664"/>
      <c r="AL234" s="664"/>
      <c r="AM234" s="664"/>
      <c r="AN234" s="665"/>
      <c r="AO234" s="661"/>
      <c r="AP234" s="661"/>
      <c r="AQ234" s="661"/>
      <c r="AR234" s="661"/>
      <c r="AS234" s="661"/>
      <c r="AT234" s="661"/>
      <c r="AU234" s="661"/>
      <c r="AV234" s="661"/>
      <c r="AW234" s="718"/>
      <c r="AX234" s="718"/>
      <c r="AY234" s="718"/>
      <c r="AZ234" s="718"/>
      <c r="BA234" s="718"/>
      <c r="BB234" s="718"/>
      <c r="BC234" s="718"/>
      <c r="BD234" s="718"/>
      <c r="BE234" s="718"/>
      <c r="BF234" s="718"/>
      <c r="BG234" s="944"/>
      <c r="BH234" s="63"/>
      <c r="BI234" s="63"/>
      <c r="BJ234" s="63"/>
    </row>
    <row r="235" spans="2:62" ht="18.95" customHeight="1">
      <c r="B235" s="945"/>
      <c r="C235" s="946"/>
      <c r="D235" s="662"/>
      <c r="E235" s="662"/>
      <c r="F235" s="661"/>
      <c r="G235" s="661"/>
      <c r="H235" s="661"/>
      <c r="I235" s="661"/>
      <c r="J235" s="661"/>
      <c r="K235" s="661"/>
      <c r="L235" s="661"/>
      <c r="M235" s="661"/>
      <c r="N235" s="661"/>
      <c r="O235" s="661"/>
      <c r="P235" s="661"/>
      <c r="Q235" s="661"/>
      <c r="R235" s="661"/>
      <c r="S235" s="666"/>
      <c r="T235" s="667"/>
      <c r="U235" s="667"/>
      <c r="V235" s="667"/>
      <c r="W235" s="667"/>
      <c r="X235" s="667"/>
      <c r="Y235" s="667"/>
      <c r="Z235" s="667"/>
      <c r="AA235" s="667"/>
      <c r="AB235" s="667"/>
      <c r="AC235" s="667"/>
      <c r="AD235" s="667"/>
      <c r="AE235" s="667"/>
      <c r="AF235" s="667"/>
      <c r="AG235" s="667"/>
      <c r="AH235" s="667"/>
      <c r="AI235" s="667"/>
      <c r="AJ235" s="667"/>
      <c r="AK235" s="667"/>
      <c r="AL235" s="667"/>
      <c r="AM235" s="667"/>
      <c r="AN235" s="668"/>
      <c r="AO235" s="661"/>
      <c r="AP235" s="661"/>
      <c r="AQ235" s="661"/>
      <c r="AR235" s="661"/>
      <c r="AS235" s="661"/>
      <c r="AT235" s="661"/>
      <c r="AU235" s="661"/>
      <c r="AV235" s="661"/>
      <c r="AW235" s="718"/>
      <c r="AX235" s="718"/>
      <c r="AY235" s="718"/>
      <c r="AZ235" s="718"/>
      <c r="BA235" s="718"/>
      <c r="BB235" s="718"/>
      <c r="BC235" s="718"/>
      <c r="BD235" s="718"/>
      <c r="BE235" s="718"/>
      <c r="BF235" s="718"/>
      <c r="BG235" s="944"/>
      <c r="BH235" s="63"/>
      <c r="BI235" s="63"/>
      <c r="BJ235" s="63"/>
    </row>
    <row r="236" spans="2:62" ht="18.95" customHeight="1">
      <c r="B236" s="945"/>
      <c r="C236" s="946"/>
      <c r="D236" s="662"/>
      <c r="E236" s="662"/>
      <c r="F236" s="661"/>
      <c r="G236" s="661"/>
      <c r="H236" s="661"/>
      <c r="I236" s="661"/>
      <c r="J236" s="661"/>
      <c r="K236" s="661"/>
      <c r="L236" s="661"/>
      <c r="M236" s="661"/>
      <c r="N236" s="661"/>
      <c r="O236" s="661"/>
      <c r="P236" s="661"/>
      <c r="Q236" s="661"/>
      <c r="R236" s="661"/>
      <c r="S236" s="663"/>
      <c r="T236" s="664"/>
      <c r="U236" s="664"/>
      <c r="V236" s="664"/>
      <c r="W236" s="664"/>
      <c r="X236" s="664"/>
      <c r="Y236" s="664"/>
      <c r="Z236" s="664"/>
      <c r="AA236" s="664"/>
      <c r="AB236" s="664"/>
      <c r="AC236" s="664"/>
      <c r="AD236" s="664"/>
      <c r="AE236" s="664"/>
      <c r="AF236" s="664"/>
      <c r="AG236" s="664"/>
      <c r="AH236" s="664"/>
      <c r="AI236" s="664"/>
      <c r="AJ236" s="664"/>
      <c r="AK236" s="664"/>
      <c r="AL236" s="664"/>
      <c r="AM236" s="664"/>
      <c r="AN236" s="665"/>
      <c r="AO236" s="661"/>
      <c r="AP236" s="661"/>
      <c r="AQ236" s="661"/>
      <c r="AR236" s="661"/>
      <c r="AS236" s="661"/>
      <c r="AT236" s="661"/>
      <c r="AU236" s="661"/>
      <c r="AV236" s="661"/>
      <c r="AW236" s="718"/>
      <c r="AX236" s="718"/>
      <c r="AY236" s="718"/>
      <c r="AZ236" s="718"/>
      <c r="BA236" s="718"/>
      <c r="BB236" s="718"/>
      <c r="BC236" s="718"/>
      <c r="BD236" s="718"/>
      <c r="BE236" s="718"/>
      <c r="BF236" s="718"/>
      <c r="BG236" s="944"/>
      <c r="BH236" s="63"/>
      <c r="BI236" s="63"/>
      <c r="BJ236" s="63"/>
    </row>
    <row r="237" spans="2:62" ht="18.95" customHeight="1">
      <c r="B237" s="945"/>
      <c r="C237" s="946"/>
      <c r="D237" s="662"/>
      <c r="E237" s="662"/>
      <c r="F237" s="661"/>
      <c r="G237" s="661"/>
      <c r="H237" s="661"/>
      <c r="I237" s="661"/>
      <c r="J237" s="661"/>
      <c r="K237" s="661"/>
      <c r="L237" s="661"/>
      <c r="M237" s="661"/>
      <c r="N237" s="661"/>
      <c r="O237" s="661"/>
      <c r="P237" s="661"/>
      <c r="Q237" s="661"/>
      <c r="R237" s="661"/>
      <c r="S237" s="666"/>
      <c r="T237" s="667"/>
      <c r="U237" s="667"/>
      <c r="V237" s="667"/>
      <c r="W237" s="667"/>
      <c r="X237" s="667"/>
      <c r="Y237" s="667"/>
      <c r="Z237" s="667"/>
      <c r="AA237" s="667"/>
      <c r="AB237" s="667"/>
      <c r="AC237" s="667"/>
      <c r="AD237" s="667"/>
      <c r="AE237" s="667"/>
      <c r="AF237" s="667"/>
      <c r="AG237" s="667"/>
      <c r="AH237" s="667"/>
      <c r="AI237" s="667"/>
      <c r="AJ237" s="667"/>
      <c r="AK237" s="667"/>
      <c r="AL237" s="667"/>
      <c r="AM237" s="667"/>
      <c r="AN237" s="668"/>
      <c r="AO237" s="661"/>
      <c r="AP237" s="661"/>
      <c r="AQ237" s="661"/>
      <c r="AR237" s="661"/>
      <c r="AS237" s="661"/>
      <c r="AT237" s="661"/>
      <c r="AU237" s="661"/>
      <c r="AV237" s="661"/>
      <c r="AW237" s="718"/>
      <c r="AX237" s="718"/>
      <c r="AY237" s="718"/>
      <c r="AZ237" s="718"/>
      <c r="BA237" s="718"/>
      <c r="BB237" s="718"/>
      <c r="BC237" s="718"/>
      <c r="BD237" s="718"/>
      <c r="BE237" s="718"/>
      <c r="BF237" s="718"/>
      <c r="BG237" s="944"/>
      <c r="BH237" s="63"/>
      <c r="BI237" s="63"/>
      <c r="BJ237" s="63"/>
    </row>
    <row r="238" spans="2:62" ht="18.95" customHeight="1">
      <c r="B238" s="945"/>
      <c r="C238" s="946"/>
      <c r="D238" s="662"/>
      <c r="E238" s="662"/>
      <c r="F238" s="661"/>
      <c r="G238" s="661"/>
      <c r="H238" s="661"/>
      <c r="I238" s="661"/>
      <c r="J238" s="661"/>
      <c r="K238" s="661"/>
      <c r="L238" s="661"/>
      <c r="M238" s="661"/>
      <c r="N238" s="661"/>
      <c r="O238" s="661"/>
      <c r="P238" s="661"/>
      <c r="Q238" s="661"/>
      <c r="R238" s="661"/>
      <c r="S238" s="663"/>
      <c r="T238" s="664"/>
      <c r="U238" s="664"/>
      <c r="V238" s="664"/>
      <c r="W238" s="664"/>
      <c r="X238" s="664"/>
      <c r="Y238" s="664"/>
      <c r="Z238" s="664"/>
      <c r="AA238" s="664"/>
      <c r="AB238" s="664"/>
      <c r="AC238" s="664"/>
      <c r="AD238" s="664"/>
      <c r="AE238" s="664"/>
      <c r="AF238" s="664"/>
      <c r="AG238" s="664"/>
      <c r="AH238" s="664"/>
      <c r="AI238" s="664"/>
      <c r="AJ238" s="664"/>
      <c r="AK238" s="664"/>
      <c r="AL238" s="664"/>
      <c r="AM238" s="664"/>
      <c r="AN238" s="665"/>
      <c r="AO238" s="661"/>
      <c r="AP238" s="661"/>
      <c r="AQ238" s="661"/>
      <c r="AR238" s="661"/>
      <c r="AS238" s="661"/>
      <c r="AT238" s="661"/>
      <c r="AU238" s="661"/>
      <c r="AV238" s="661"/>
      <c r="AW238" s="718"/>
      <c r="AX238" s="718"/>
      <c r="AY238" s="718"/>
      <c r="AZ238" s="718"/>
      <c r="BA238" s="718"/>
      <c r="BB238" s="718"/>
      <c r="BC238" s="718"/>
      <c r="BD238" s="718"/>
      <c r="BE238" s="718"/>
      <c r="BF238" s="718"/>
      <c r="BG238" s="944"/>
      <c r="BH238" s="63"/>
      <c r="BI238" s="63"/>
      <c r="BJ238" s="63"/>
    </row>
    <row r="239" spans="2:62" ht="18.95" customHeight="1">
      <c r="B239" s="945"/>
      <c r="C239" s="946"/>
      <c r="D239" s="662"/>
      <c r="E239" s="662"/>
      <c r="F239" s="661"/>
      <c r="G239" s="661"/>
      <c r="H239" s="661"/>
      <c r="I239" s="661"/>
      <c r="J239" s="661"/>
      <c r="K239" s="661"/>
      <c r="L239" s="661"/>
      <c r="M239" s="661"/>
      <c r="N239" s="661"/>
      <c r="O239" s="661"/>
      <c r="P239" s="661"/>
      <c r="Q239" s="661"/>
      <c r="R239" s="661"/>
      <c r="S239" s="666"/>
      <c r="T239" s="667"/>
      <c r="U239" s="667"/>
      <c r="V239" s="667"/>
      <c r="W239" s="667"/>
      <c r="X239" s="667"/>
      <c r="Y239" s="667"/>
      <c r="Z239" s="667"/>
      <c r="AA239" s="667"/>
      <c r="AB239" s="667"/>
      <c r="AC239" s="667"/>
      <c r="AD239" s="667"/>
      <c r="AE239" s="667"/>
      <c r="AF239" s="667"/>
      <c r="AG239" s="667"/>
      <c r="AH239" s="667"/>
      <c r="AI239" s="667"/>
      <c r="AJ239" s="667"/>
      <c r="AK239" s="667"/>
      <c r="AL239" s="667"/>
      <c r="AM239" s="667"/>
      <c r="AN239" s="668"/>
      <c r="AO239" s="661"/>
      <c r="AP239" s="661"/>
      <c r="AQ239" s="661"/>
      <c r="AR239" s="661"/>
      <c r="AS239" s="661"/>
      <c r="AT239" s="661"/>
      <c r="AU239" s="661"/>
      <c r="AV239" s="661"/>
      <c r="AW239" s="718"/>
      <c r="AX239" s="718"/>
      <c r="AY239" s="718"/>
      <c r="AZ239" s="718"/>
      <c r="BA239" s="718"/>
      <c r="BB239" s="718"/>
      <c r="BC239" s="718"/>
      <c r="BD239" s="718"/>
      <c r="BE239" s="718"/>
      <c r="BF239" s="718"/>
      <c r="BG239" s="944"/>
      <c r="BH239" s="63"/>
      <c r="BI239" s="63"/>
      <c r="BJ239" s="63"/>
    </row>
    <row r="240" spans="2:62" ht="18.95" customHeight="1">
      <c r="B240" s="945"/>
      <c r="C240" s="946"/>
      <c r="D240" s="662"/>
      <c r="E240" s="662"/>
      <c r="F240" s="661"/>
      <c r="G240" s="661"/>
      <c r="H240" s="661"/>
      <c r="I240" s="661"/>
      <c r="J240" s="661"/>
      <c r="K240" s="661"/>
      <c r="L240" s="661"/>
      <c r="M240" s="661"/>
      <c r="N240" s="661"/>
      <c r="O240" s="661"/>
      <c r="P240" s="661"/>
      <c r="Q240" s="661"/>
      <c r="R240" s="661"/>
      <c r="S240" s="663"/>
      <c r="T240" s="664"/>
      <c r="U240" s="664"/>
      <c r="V240" s="664"/>
      <c r="W240" s="664"/>
      <c r="X240" s="664"/>
      <c r="Y240" s="664"/>
      <c r="Z240" s="664"/>
      <c r="AA240" s="664"/>
      <c r="AB240" s="664"/>
      <c r="AC240" s="664"/>
      <c r="AD240" s="664"/>
      <c r="AE240" s="664"/>
      <c r="AF240" s="664"/>
      <c r="AG240" s="664"/>
      <c r="AH240" s="664"/>
      <c r="AI240" s="664"/>
      <c r="AJ240" s="664"/>
      <c r="AK240" s="664"/>
      <c r="AL240" s="664"/>
      <c r="AM240" s="664"/>
      <c r="AN240" s="665"/>
      <c r="AO240" s="661"/>
      <c r="AP240" s="661"/>
      <c r="AQ240" s="661"/>
      <c r="AR240" s="661"/>
      <c r="AS240" s="661"/>
      <c r="AT240" s="661"/>
      <c r="AU240" s="661"/>
      <c r="AV240" s="661"/>
      <c r="AW240" s="718"/>
      <c r="AX240" s="718"/>
      <c r="AY240" s="718"/>
      <c r="AZ240" s="718"/>
      <c r="BA240" s="718"/>
      <c r="BB240" s="718"/>
      <c r="BC240" s="718"/>
      <c r="BD240" s="718"/>
      <c r="BE240" s="718"/>
      <c r="BF240" s="718"/>
      <c r="BG240" s="944"/>
      <c r="BH240" s="63"/>
      <c r="BI240" s="63"/>
      <c r="BJ240" s="63"/>
    </row>
    <row r="241" spans="2:62" ht="18.95" customHeight="1">
      <c r="B241" s="945"/>
      <c r="C241" s="946"/>
      <c r="D241" s="662"/>
      <c r="E241" s="662"/>
      <c r="F241" s="661"/>
      <c r="G241" s="661"/>
      <c r="H241" s="661"/>
      <c r="I241" s="661"/>
      <c r="J241" s="661"/>
      <c r="K241" s="661"/>
      <c r="L241" s="661"/>
      <c r="M241" s="661"/>
      <c r="N241" s="661"/>
      <c r="O241" s="661"/>
      <c r="P241" s="661"/>
      <c r="Q241" s="661"/>
      <c r="R241" s="661"/>
      <c r="S241" s="666"/>
      <c r="T241" s="667"/>
      <c r="U241" s="667"/>
      <c r="V241" s="667"/>
      <c r="W241" s="667"/>
      <c r="X241" s="667"/>
      <c r="Y241" s="667"/>
      <c r="Z241" s="667"/>
      <c r="AA241" s="667"/>
      <c r="AB241" s="667"/>
      <c r="AC241" s="667"/>
      <c r="AD241" s="667"/>
      <c r="AE241" s="667"/>
      <c r="AF241" s="667"/>
      <c r="AG241" s="667"/>
      <c r="AH241" s="667"/>
      <c r="AI241" s="667"/>
      <c r="AJ241" s="667"/>
      <c r="AK241" s="667"/>
      <c r="AL241" s="667"/>
      <c r="AM241" s="667"/>
      <c r="AN241" s="668"/>
      <c r="AO241" s="661"/>
      <c r="AP241" s="661"/>
      <c r="AQ241" s="661"/>
      <c r="AR241" s="661"/>
      <c r="AS241" s="661"/>
      <c r="AT241" s="661"/>
      <c r="AU241" s="661"/>
      <c r="AV241" s="661"/>
      <c r="AW241" s="718"/>
      <c r="AX241" s="718"/>
      <c r="AY241" s="718"/>
      <c r="AZ241" s="718"/>
      <c r="BA241" s="718"/>
      <c r="BB241" s="718"/>
      <c r="BC241" s="718"/>
      <c r="BD241" s="718"/>
      <c r="BE241" s="718"/>
      <c r="BF241" s="718"/>
      <c r="BG241" s="944"/>
      <c r="BH241" s="63"/>
      <c r="BI241" s="63"/>
      <c r="BJ241" s="63"/>
    </row>
    <row r="242" spans="2:62" ht="18.95" customHeight="1">
      <c r="B242" s="945"/>
      <c r="C242" s="946"/>
      <c r="D242" s="662"/>
      <c r="E242" s="662"/>
      <c r="F242" s="661"/>
      <c r="G242" s="661"/>
      <c r="H242" s="661"/>
      <c r="I242" s="661"/>
      <c r="J242" s="661"/>
      <c r="K242" s="661"/>
      <c r="L242" s="661"/>
      <c r="M242" s="661"/>
      <c r="N242" s="661"/>
      <c r="O242" s="661"/>
      <c r="P242" s="661"/>
      <c r="Q242" s="661"/>
      <c r="R242" s="661"/>
      <c r="S242" s="663"/>
      <c r="T242" s="664"/>
      <c r="U242" s="664"/>
      <c r="V242" s="664"/>
      <c r="W242" s="664"/>
      <c r="X242" s="664"/>
      <c r="Y242" s="664"/>
      <c r="Z242" s="664"/>
      <c r="AA242" s="664"/>
      <c r="AB242" s="664"/>
      <c r="AC242" s="664"/>
      <c r="AD242" s="664"/>
      <c r="AE242" s="664"/>
      <c r="AF242" s="664"/>
      <c r="AG242" s="664"/>
      <c r="AH242" s="664"/>
      <c r="AI242" s="664"/>
      <c r="AJ242" s="664"/>
      <c r="AK242" s="664"/>
      <c r="AL242" s="664"/>
      <c r="AM242" s="664"/>
      <c r="AN242" s="665"/>
      <c r="AO242" s="661"/>
      <c r="AP242" s="661"/>
      <c r="AQ242" s="661"/>
      <c r="AR242" s="661"/>
      <c r="AS242" s="661"/>
      <c r="AT242" s="661"/>
      <c r="AU242" s="661"/>
      <c r="AV242" s="661"/>
      <c r="AW242" s="718"/>
      <c r="AX242" s="718"/>
      <c r="AY242" s="718"/>
      <c r="AZ242" s="718"/>
      <c r="BA242" s="718"/>
      <c r="BB242" s="718"/>
      <c r="BC242" s="718"/>
      <c r="BD242" s="718"/>
      <c r="BE242" s="718"/>
      <c r="BF242" s="718"/>
      <c r="BG242" s="944"/>
      <c r="BH242" s="63"/>
      <c r="BI242" s="63"/>
      <c r="BJ242" s="63"/>
    </row>
    <row r="243" spans="2:62" ht="18.95" customHeight="1">
      <c r="B243" s="945"/>
      <c r="C243" s="946"/>
      <c r="D243" s="662"/>
      <c r="E243" s="662"/>
      <c r="F243" s="661"/>
      <c r="G243" s="661"/>
      <c r="H243" s="661"/>
      <c r="I243" s="661"/>
      <c r="J243" s="661"/>
      <c r="K243" s="661"/>
      <c r="L243" s="661"/>
      <c r="M243" s="661"/>
      <c r="N243" s="661"/>
      <c r="O243" s="661"/>
      <c r="P243" s="661"/>
      <c r="Q243" s="661"/>
      <c r="R243" s="661"/>
      <c r="S243" s="666"/>
      <c r="T243" s="667"/>
      <c r="U243" s="667"/>
      <c r="V243" s="667"/>
      <c r="W243" s="667"/>
      <c r="X243" s="667"/>
      <c r="Y243" s="667"/>
      <c r="Z243" s="667"/>
      <c r="AA243" s="667"/>
      <c r="AB243" s="667"/>
      <c r="AC243" s="667"/>
      <c r="AD243" s="667"/>
      <c r="AE243" s="667"/>
      <c r="AF243" s="667"/>
      <c r="AG243" s="667"/>
      <c r="AH243" s="667"/>
      <c r="AI243" s="667"/>
      <c r="AJ243" s="667"/>
      <c r="AK243" s="667"/>
      <c r="AL243" s="667"/>
      <c r="AM243" s="667"/>
      <c r="AN243" s="668"/>
      <c r="AO243" s="661"/>
      <c r="AP243" s="661"/>
      <c r="AQ243" s="661"/>
      <c r="AR243" s="661"/>
      <c r="AS243" s="661"/>
      <c r="AT243" s="661"/>
      <c r="AU243" s="661"/>
      <c r="AV243" s="661"/>
      <c r="AW243" s="718"/>
      <c r="AX243" s="718"/>
      <c r="AY243" s="718"/>
      <c r="AZ243" s="718"/>
      <c r="BA243" s="718"/>
      <c r="BB243" s="718"/>
      <c r="BC243" s="718"/>
      <c r="BD243" s="718"/>
      <c r="BE243" s="718"/>
      <c r="BF243" s="718"/>
      <c r="BG243" s="944"/>
      <c r="BH243" s="63"/>
      <c r="BI243" s="63"/>
      <c r="BJ243" s="63"/>
    </row>
    <row r="244" spans="2:62" ht="18.95" customHeight="1">
      <c r="B244" s="659" t="s">
        <v>743</v>
      </c>
      <c r="C244" s="659"/>
      <c r="D244" s="659"/>
      <c r="E244" s="659"/>
      <c r="F244" s="659"/>
      <c r="G244" s="659"/>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BH244" s="63"/>
      <c r="BI244" s="63"/>
      <c r="BJ244" s="63"/>
    </row>
    <row r="245" spans="2:62" ht="18.95" customHeight="1">
      <c r="B245" s="63">
        <v>1</v>
      </c>
      <c r="C245" s="659" t="s">
        <v>2439</v>
      </c>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3"/>
      <c r="AM245" s="63"/>
      <c r="AN245" s="63"/>
      <c r="AO245" s="63"/>
      <c r="AP245" s="63"/>
      <c r="AQ245" s="63"/>
      <c r="AR245" s="63"/>
      <c r="AS245" s="63"/>
      <c r="AT245" s="63"/>
      <c r="AU245" s="63"/>
      <c r="AV245" s="63"/>
      <c r="AX245" s="63"/>
      <c r="AY245" s="63"/>
      <c r="AZ245" s="63"/>
      <c r="BA245" s="63"/>
      <c r="BB245" s="63"/>
      <c r="BC245" s="63"/>
      <c r="BD245" s="63"/>
      <c r="BE245" s="63"/>
      <c r="BF245" s="63"/>
      <c r="BG245" s="159"/>
      <c r="BH245" s="63"/>
      <c r="BI245" s="63"/>
      <c r="BJ245" s="63"/>
    </row>
    <row r="246" spans="2:62" ht="18.95" customHeight="1">
      <c r="B246" s="63"/>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63"/>
      <c r="BF246" s="63"/>
      <c r="BG246" s="63"/>
      <c r="BH246" s="63"/>
      <c r="BI246" s="63"/>
      <c r="BJ246" s="63"/>
    </row>
    <row r="247" spans="2:62" ht="18.75" customHeight="1">
      <c r="B247" s="63"/>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63"/>
      <c r="BF247" s="63"/>
      <c r="BG247" s="63"/>
      <c r="BH247" s="63"/>
      <c r="BI247" s="63"/>
      <c r="BJ247" s="63"/>
    </row>
    <row r="248" spans="2:62" ht="22.5" customHeight="1">
      <c r="B248" s="653" t="s">
        <v>747</v>
      </c>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B248" s="653"/>
      <c r="AC248" s="653"/>
      <c r="AD248" s="653"/>
      <c r="AE248" s="653"/>
      <c r="AF248" s="653"/>
      <c r="AG248" s="653"/>
      <c r="AH248" s="653"/>
      <c r="AI248" s="653"/>
      <c r="AJ248" s="653"/>
      <c r="AK248" s="653"/>
      <c r="AL248" s="653"/>
      <c r="AM248" s="653"/>
      <c r="AN248" s="653"/>
      <c r="AO248" s="653"/>
      <c r="AP248" s="653"/>
      <c r="AQ248" s="653"/>
      <c r="AR248" s="653"/>
      <c r="AS248" s="653"/>
      <c r="AT248" s="653"/>
      <c r="AU248" s="653"/>
      <c r="AV248" s="653"/>
      <c r="AW248" s="653"/>
      <c r="AX248" s="653"/>
      <c r="AY248" s="653"/>
      <c r="AZ248" s="653"/>
      <c r="BA248" s="653"/>
      <c r="BB248" s="653"/>
      <c r="BC248" s="653"/>
      <c r="BD248" s="653"/>
      <c r="BE248" s="653"/>
      <c r="BF248" s="653"/>
      <c r="BG248" s="653"/>
      <c r="BH248" s="653"/>
      <c r="BI248" s="63"/>
      <c r="BJ248" s="63"/>
    </row>
    <row r="249" spans="2:62" ht="18.95" customHeight="1">
      <c r="B249" s="63"/>
      <c r="C249" s="63"/>
      <c r="D249" s="187"/>
      <c r="E249" s="187"/>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3"/>
      <c r="BF249" s="63"/>
      <c r="BG249" s="63"/>
      <c r="BH249" s="63"/>
      <c r="BI249" s="63"/>
      <c r="BJ249" s="63"/>
    </row>
    <row r="250" spans="2:62" ht="18.95" customHeight="1">
      <c r="B250" s="63"/>
      <c r="C250" s="63"/>
      <c r="D250" s="63"/>
      <c r="E250" s="63"/>
      <c r="F250" s="63"/>
      <c r="G250" s="63"/>
      <c r="H250" s="63"/>
      <c r="I250" s="63"/>
      <c r="J250" s="63"/>
      <c r="K250" s="63"/>
      <c r="L250" s="63"/>
      <c r="M250" s="63"/>
      <c r="N250" s="63"/>
      <c r="O250" s="63"/>
      <c r="P250" s="63"/>
      <c r="Q250" s="63"/>
      <c r="R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939" t="str">
        <f>IF(ISBLANK('02入力票（その２）'!$G$168),"年　　　月　　　日",'02入力票（その２）'!$G$168)</f>
        <v>年　　　月　　　日</v>
      </c>
      <c r="AW250" s="939"/>
      <c r="AX250" s="939"/>
      <c r="AY250" s="939"/>
      <c r="AZ250" s="939"/>
      <c r="BA250" s="939"/>
      <c r="BB250" s="939"/>
      <c r="BC250" s="939"/>
      <c r="BD250" s="939"/>
      <c r="BE250" s="939"/>
      <c r="BF250" s="939"/>
      <c r="BG250" s="276"/>
      <c r="BH250" s="63"/>
      <c r="BI250" s="63"/>
      <c r="BJ250" s="63"/>
    </row>
    <row r="251" spans="2:62" ht="30" customHeight="1">
      <c r="B251" s="63"/>
      <c r="C251" s="943" t="s">
        <v>2479</v>
      </c>
      <c r="D251" s="943"/>
      <c r="E251" s="943"/>
      <c r="F251" s="943"/>
      <c r="G251" s="943"/>
      <c r="H251" s="943"/>
      <c r="I251" s="943"/>
      <c r="J251" s="943"/>
      <c r="K251" s="943"/>
      <c r="L251" s="943"/>
      <c r="M251" s="943"/>
      <c r="N251" s="943"/>
      <c r="O251" s="943"/>
      <c r="P251" s="943"/>
      <c r="Q251" s="943"/>
      <c r="R251" s="943"/>
      <c r="S251" s="943"/>
      <c r="T251" s="943"/>
      <c r="U251" s="943"/>
      <c r="V251" s="943"/>
      <c r="W251" s="943"/>
      <c r="X251" s="683" t="s">
        <v>670</v>
      </c>
      <c r="Y251" s="683"/>
      <c r="Z251" s="68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row>
    <row r="252" spans="2:62" ht="18.95" customHeight="1">
      <c r="B252" s="63"/>
      <c r="C252" s="943"/>
      <c r="D252" s="943"/>
      <c r="E252" s="943"/>
      <c r="F252" s="943"/>
      <c r="G252" s="943"/>
      <c r="H252" s="943"/>
      <c r="I252" s="943"/>
      <c r="J252" s="943"/>
      <c r="K252" s="943"/>
      <c r="L252" s="943"/>
      <c r="M252" s="943"/>
      <c r="N252" s="943"/>
      <c r="O252" s="943"/>
      <c r="P252" s="943"/>
      <c r="Q252" s="943"/>
      <c r="R252" s="943"/>
      <c r="S252" s="943"/>
      <c r="T252" s="943"/>
      <c r="U252" s="943"/>
      <c r="V252" s="943"/>
      <c r="W252" s="943"/>
      <c r="X252" s="683"/>
      <c r="Y252" s="683"/>
      <c r="Z252" s="68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row>
    <row r="253" spans="2:62" ht="18.95" customHeight="1">
      <c r="B253" s="63"/>
      <c r="C253" s="943"/>
      <c r="D253" s="943"/>
      <c r="E253" s="943"/>
      <c r="F253" s="943"/>
      <c r="G253" s="943"/>
      <c r="H253" s="943"/>
      <c r="I253" s="943"/>
      <c r="J253" s="943"/>
      <c r="K253" s="943"/>
      <c r="L253" s="943"/>
      <c r="M253" s="943"/>
      <c r="N253" s="943"/>
      <c r="O253" s="943"/>
      <c r="P253" s="943"/>
      <c r="Q253" s="943"/>
      <c r="R253" s="943"/>
      <c r="S253" s="943"/>
      <c r="T253" s="943"/>
      <c r="U253" s="943"/>
      <c r="V253" s="943"/>
      <c r="W253" s="943"/>
      <c r="X253" s="683"/>
      <c r="Y253" s="683"/>
      <c r="Z253" s="68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row>
    <row r="254" spans="2:62" ht="18.95" customHeight="1">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row>
    <row r="255" spans="2:62" ht="15" customHeight="1">
      <c r="B255" s="63"/>
      <c r="C255" s="63"/>
      <c r="D255" s="63"/>
      <c r="E255" s="63"/>
      <c r="F255" s="63"/>
      <c r="G255" s="63"/>
      <c r="H255" s="178"/>
      <c r="I255" s="63"/>
      <c r="J255" s="63"/>
      <c r="K255" s="63"/>
      <c r="L255" s="63"/>
      <c r="M255" s="63"/>
      <c r="N255" s="63"/>
      <c r="O255" s="63"/>
      <c r="P255" s="63"/>
      <c r="Q255" s="63"/>
      <c r="R255" s="63"/>
      <c r="T255" s="62"/>
      <c r="U255" s="62"/>
      <c r="V255" s="62"/>
      <c r="W255" s="62"/>
      <c r="X255" s="62"/>
      <c r="Y255" s="677" t="s">
        <v>1116</v>
      </c>
      <c r="Z255" s="677"/>
      <c r="AA255" s="677"/>
      <c r="AB255" s="947" t="str">
        <f>'02入力票（その２）'!I12</f>
        <v/>
      </c>
      <c r="AC255" s="947"/>
      <c r="AD255" s="947"/>
      <c r="AE255" s="947"/>
      <c r="AF255" s="947"/>
      <c r="AG255" s="62"/>
      <c r="AH255" s="62"/>
      <c r="AI255" s="62"/>
      <c r="AJ255" s="62"/>
      <c r="AK255" s="62"/>
      <c r="AL255" s="62"/>
      <c r="AM255" s="62"/>
      <c r="AN255" s="62"/>
      <c r="AO255" s="62"/>
      <c r="AP255" s="62"/>
      <c r="AQ255" s="62"/>
      <c r="AR255" s="62"/>
      <c r="AS255" s="62"/>
      <c r="AT255" s="62"/>
      <c r="AU255" s="62"/>
      <c r="AV255" s="62"/>
      <c r="AW255" s="62"/>
      <c r="AX255" s="63"/>
      <c r="AY255" s="63"/>
      <c r="AZ255" s="63"/>
      <c r="BA255" s="63"/>
      <c r="BB255" s="63"/>
      <c r="BC255" s="63"/>
      <c r="BD255" s="63"/>
      <c r="BE255" s="63"/>
      <c r="BF255" s="63"/>
      <c r="BG255" s="63"/>
      <c r="BH255" s="63"/>
      <c r="BI255" s="63"/>
      <c r="BJ255" s="63"/>
    </row>
    <row r="256" spans="2:62" ht="15" customHeight="1">
      <c r="B256" s="63"/>
      <c r="C256" s="63"/>
      <c r="D256" s="63"/>
      <c r="E256" s="63"/>
      <c r="F256" s="168"/>
      <c r="G256" s="178"/>
      <c r="H256" s="178"/>
      <c r="I256" s="63"/>
      <c r="J256" s="63"/>
      <c r="K256" s="63"/>
      <c r="L256" s="63"/>
      <c r="M256" s="63"/>
      <c r="N256" s="63"/>
      <c r="O256" s="63"/>
      <c r="P256" s="63"/>
      <c r="Q256" s="63"/>
      <c r="R256" s="63"/>
      <c r="S256" s="656" t="s">
        <v>44</v>
      </c>
      <c r="T256" s="656"/>
      <c r="U256" s="656"/>
      <c r="V256" s="656"/>
      <c r="W256" s="656"/>
      <c r="X256" s="656"/>
      <c r="Y256" s="62"/>
      <c r="Z256" s="62"/>
      <c r="AA256" s="62"/>
      <c r="AB256" s="62" t="str">
        <f>CONCATENATE(S216,"　",S217)</f>
        <v>※　選択してください。　</v>
      </c>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3"/>
      <c r="AY256" s="63"/>
      <c r="AZ256" s="63"/>
      <c r="BA256" s="63"/>
      <c r="BB256" s="63"/>
      <c r="BC256" s="63"/>
      <c r="BD256" s="63"/>
      <c r="BE256" s="63"/>
      <c r="BF256" s="63"/>
      <c r="BG256" s="63"/>
      <c r="BH256" s="63"/>
      <c r="BI256" s="63"/>
      <c r="BJ256" s="63"/>
    </row>
    <row r="257" spans="2:62" ht="15" customHeight="1">
      <c r="B257" s="63"/>
      <c r="C257" s="63"/>
      <c r="D257" s="63"/>
      <c r="E257" s="63"/>
      <c r="F257" s="168"/>
      <c r="G257" s="178"/>
      <c r="H257" s="178"/>
      <c r="I257" s="63"/>
      <c r="J257" s="63"/>
      <c r="K257" s="63"/>
      <c r="L257" s="63"/>
      <c r="M257" s="63"/>
      <c r="N257" s="63"/>
      <c r="O257" s="63"/>
      <c r="P257" s="63"/>
      <c r="Q257" s="63"/>
      <c r="R257" s="63"/>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3"/>
      <c r="AY257" s="63"/>
      <c r="AZ257" s="63"/>
      <c r="BA257" s="63"/>
      <c r="BB257" s="63"/>
      <c r="BC257" s="63"/>
      <c r="BD257" s="63"/>
      <c r="BE257" s="63"/>
      <c r="BF257" s="63"/>
      <c r="BG257" s="63"/>
      <c r="BH257" s="63"/>
      <c r="BI257" s="63"/>
      <c r="BJ257" s="63"/>
    </row>
    <row r="258" spans="2:62" ht="15" customHeight="1">
      <c r="B258" s="63"/>
      <c r="C258" s="63"/>
      <c r="D258" s="63"/>
      <c r="E258" s="63"/>
      <c r="F258" s="168"/>
      <c r="G258" s="195"/>
      <c r="H258" s="195"/>
      <c r="I258" s="63"/>
      <c r="K258" s="62"/>
      <c r="L258" s="62"/>
      <c r="M258" s="62"/>
      <c r="N258" s="62"/>
      <c r="O258" s="63"/>
      <c r="P258" s="63"/>
      <c r="Q258" s="63"/>
      <c r="R258" s="63"/>
      <c r="S258" s="656" t="s">
        <v>606</v>
      </c>
      <c r="T258" s="656"/>
      <c r="U258" s="656"/>
      <c r="V258" s="656"/>
      <c r="W258" s="656"/>
      <c r="X258" s="656"/>
      <c r="Y258" s="63"/>
      <c r="Z258" s="63"/>
      <c r="AA258" s="63"/>
      <c r="AB258" s="62" t="str">
        <f>'02入力票（その２）'!I21</f>
        <v/>
      </c>
      <c r="AC258" s="62"/>
      <c r="AD258" s="62"/>
      <c r="AE258" s="62"/>
      <c r="AF258" s="62"/>
      <c r="AG258" s="62"/>
      <c r="AH258" s="62"/>
      <c r="AI258" s="62"/>
      <c r="AJ258" s="62"/>
      <c r="AK258" s="62"/>
      <c r="AL258" s="62"/>
      <c r="AM258" s="62"/>
      <c r="AN258" s="62"/>
      <c r="AO258" s="62"/>
      <c r="AP258" s="62"/>
      <c r="AQ258" s="62"/>
      <c r="AR258" s="63"/>
      <c r="AS258" s="63"/>
      <c r="AT258" s="63"/>
      <c r="AU258" s="63"/>
      <c r="AV258" s="63"/>
      <c r="AW258" s="63"/>
      <c r="AX258" s="63"/>
      <c r="AY258" s="63"/>
      <c r="AZ258" s="63"/>
      <c r="BA258" s="63"/>
      <c r="BB258" s="63"/>
      <c r="BC258" s="63"/>
      <c r="BD258" s="63"/>
      <c r="BE258" s="63"/>
      <c r="BF258" s="63"/>
      <c r="BG258" s="63"/>
      <c r="BH258" s="63"/>
      <c r="BI258" s="63"/>
      <c r="BJ258" s="63"/>
    </row>
    <row r="259" spans="2:62" ht="15" customHeight="1">
      <c r="B259" s="63"/>
      <c r="C259" s="63"/>
      <c r="D259" s="63"/>
      <c r="E259" s="63"/>
      <c r="F259" s="168"/>
      <c r="G259" s="195"/>
      <c r="H259" s="195"/>
      <c r="I259" s="63"/>
      <c r="J259" s="62"/>
      <c r="K259" s="62"/>
      <c r="L259" s="273" t="s">
        <v>748</v>
      </c>
      <c r="M259" s="62"/>
      <c r="N259" s="62"/>
      <c r="O259" s="63"/>
      <c r="P259" s="63"/>
      <c r="Q259" s="63"/>
      <c r="R259" s="63"/>
      <c r="S259" s="62"/>
      <c r="T259" s="62"/>
      <c r="U259" s="62"/>
      <c r="V259" s="62"/>
      <c r="W259" s="62"/>
      <c r="X259" s="62"/>
      <c r="Y259" s="63"/>
      <c r="Z259" s="63"/>
      <c r="AA259" s="63"/>
      <c r="AB259" s="62"/>
      <c r="AC259" s="62"/>
      <c r="AD259" s="62"/>
      <c r="AE259" s="62"/>
      <c r="AF259" s="62"/>
      <c r="AG259" s="62"/>
      <c r="AH259" s="62"/>
      <c r="AI259" s="62"/>
      <c r="AJ259" s="62"/>
      <c r="AK259" s="62"/>
      <c r="AL259" s="62"/>
      <c r="AM259" s="62"/>
      <c r="AN259" s="62"/>
      <c r="AO259" s="62"/>
      <c r="AP259" s="62"/>
      <c r="AQ259" s="62"/>
      <c r="AR259" s="63"/>
      <c r="AS259" s="63"/>
      <c r="AT259" s="63"/>
      <c r="AU259" s="63"/>
      <c r="AV259" s="63"/>
      <c r="AW259" s="63"/>
      <c r="AX259" s="63"/>
      <c r="AY259" s="63"/>
      <c r="AZ259" s="63"/>
      <c r="BA259" s="63"/>
      <c r="BB259" s="63"/>
      <c r="BC259" s="63"/>
      <c r="BD259" s="63"/>
      <c r="BE259" s="63"/>
      <c r="BF259" s="63"/>
      <c r="BG259" s="63"/>
      <c r="BH259" s="63"/>
      <c r="BI259" s="63"/>
      <c r="BJ259" s="63"/>
    </row>
    <row r="260" spans="2:62" ht="15" customHeight="1">
      <c r="B260" s="63"/>
      <c r="C260" s="63"/>
      <c r="D260" s="63"/>
      <c r="E260" s="63"/>
      <c r="F260" s="168"/>
      <c r="G260" s="212"/>
      <c r="H260" s="212"/>
      <c r="I260" s="63"/>
      <c r="J260" s="63"/>
      <c r="K260" s="63"/>
      <c r="L260" s="63"/>
      <c r="M260" s="63"/>
      <c r="N260" s="63"/>
      <c r="O260" s="63"/>
      <c r="P260" s="212"/>
      <c r="Q260" s="63"/>
      <c r="R260" s="63"/>
      <c r="S260" s="656" t="s">
        <v>749</v>
      </c>
      <c r="T260" s="656"/>
      <c r="U260" s="656"/>
      <c r="V260" s="656"/>
      <c r="W260" s="656"/>
      <c r="X260" s="656"/>
      <c r="Y260" s="63"/>
      <c r="Z260" s="63"/>
      <c r="AA260" s="63"/>
      <c r="AB260" s="62" t="str">
        <f>CONCATENATE('02入力票（その２）'!I23,"　",'02入力票（その２）'!I24)</f>
        <v>　</v>
      </c>
      <c r="AC260" s="62"/>
      <c r="AD260" s="62"/>
      <c r="AE260" s="62"/>
      <c r="AF260" s="62"/>
      <c r="AG260" s="62"/>
      <c r="AH260" s="62"/>
      <c r="AI260" s="62"/>
      <c r="AJ260" s="62"/>
      <c r="AK260" s="62"/>
      <c r="AL260" s="62"/>
      <c r="AM260" s="62"/>
      <c r="AN260" s="62"/>
      <c r="AO260" s="62"/>
      <c r="AP260" s="62"/>
      <c r="AQ260" s="62"/>
      <c r="AR260" s="63"/>
      <c r="AS260" s="63"/>
      <c r="AT260" s="63"/>
      <c r="AU260" s="63"/>
      <c r="AV260" s="63"/>
      <c r="AW260" s="63"/>
      <c r="AX260" s="63"/>
      <c r="AY260" s="63"/>
      <c r="AZ260" s="63"/>
      <c r="BA260" s="63"/>
      <c r="BB260" s="63"/>
      <c r="BC260" s="63"/>
      <c r="BD260" s="63"/>
      <c r="BE260" s="63"/>
      <c r="BF260" s="63"/>
      <c r="BG260" s="63"/>
      <c r="BH260" s="63"/>
      <c r="BI260" s="63"/>
      <c r="BJ260" s="63"/>
    </row>
    <row r="261" spans="2:62" ht="15" customHeight="1">
      <c r="B261" s="63"/>
      <c r="C261" s="63"/>
      <c r="D261" s="63"/>
      <c r="E261" s="63"/>
      <c r="F261" s="168"/>
      <c r="G261" s="195"/>
      <c r="H261" s="195"/>
      <c r="I261" s="63"/>
      <c r="J261" s="63"/>
      <c r="K261" s="63"/>
      <c r="L261" s="63"/>
      <c r="M261" s="63"/>
      <c r="N261" s="63"/>
      <c r="O261" s="63"/>
      <c r="P261" s="63"/>
      <c r="Q261" s="63"/>
      <c r="R261" s="63"/>
      <c r="S261" s="62"/>
      <c r="T261" s="62"/>
      <c r="U261" s="62"/>
      <c r="V261" s="62"/>
      <c r="W261" s="62"/>
      <c r="X261" s="62"/>
      <c r="Y261" s="63"/>
      <c r="Z261" s="63"/>
      <c r="AA261" s="63"/>
      <c r="AB261" s="62"/>
      <c r="AC261" s="62"/>
      <c r="AD261" s="62"/>
      <c r="AE261" s="62"/>
      <c r="AF261" s="62"/>
      <c r="AG261" s="62"/>
      <c r="AH261" s="62"/>
      <c r="AI261" s="62"/>
      <c r="AJ261" s="62"/>
      <c r="AK261" s="62"/>
      <c r="AL261" s="62"/>
      <c r="AM261" s="62"/>
      <c r="AN261" s="62"/>
      <c r="AO261" s="62"/>
      <c r="AP261" s="62"/>
      <c r="AQ261" s="62"/>
      <c r="AR261" s="63"/>
      <c r="AS261" s="63"/>
      <c r="AT261" s="63"/>
      <c r="AU261" s="63"/>
      <c r="AV261" s="63"/>
      <c r="AW261" s="63"/>
      <c r="AX261" s="63"/>
      <c r="AY261" s="63"/>
      <c r="AZ261" s="63"/>
      <c r="BA261" s="63"/>
      <c r="BB261" s="63"/>
      <c r="BC261" s="63"/>
      <c r="BD261" s="63"/>
      <c r="BE261" s="63"/>
      <c r="BF261" s="63"/>
      <c r="BG261" s="63"/>
      <c r="BH261" s="63"/>
      <c r="BI261" s="63"/>
      <c r="BJ261" s="63"/>
    </row>
    <row r="262" spans="2:62" ht="15" customHeight="1">
      <c r="B262" s="63"/>
      <c r="C262" s="63"/>
      <c r="D262" s="63"/>
      <c r="E262" s="63"/>
      <c r="F262" s="168"/>
      <c r="G262" s="195"/>
      <c r="H262" s="195"/>
      <c r="I262" s="63"/>
      <c r="J262" s="63"/>
      <c r="K262" s="63"/>
      <c r="L262" s="63"/>
      <c r="M262" s="63"/>
      <c r="N262" s="63"/>
      <c r="O262" s="63"/>
      <c r="P262" s="63"/>
      <c r="Q262" s="63"/>
      <c r="R262" s="63"/>
      <c r="S262" s="656" t="s">
        <v>611</v>
      </c>
      <c r="T262" s="656"/>
      <c r="U262" s="656"/>
      <c r="V262" s="656"/>
      <c r="W262" s="656"/>
      <c r="X262" s="656"/>
      <c r="Y262" s="63"/>
      <c r="Z262" s="63"/>
      <c r="AA262" s="63"/>
      <c r="AB262" s="62" t="str">
        <f>'02入力票（その２）'!I26</f>
        <v/>
      </c>
      <c r="AC262" s="62"/>
      <c r="AD262" s="62"/>
      <c r="AE262" s="62"/>
      <c r="AF262" s="62"/>
      <c r="AG262" s="62"/>
      <c r="AH262" s="62"/>
      <c r="AI262" s="62"/>
      <c r="AJ262" s="62"/>
      <c r="AK262" s="62"/>
      <c r="AL262" s="62"/>
      <c r="AM262" s="62"/>
      <c r="AN262" s="62"/>
      <c r="AO262" s="62"/>
      <c r="AP262" s="62"/>
      <c r="AQ262" s="62"/>
      <c r="AR262" s="63"/>
      <c r="AS262" s="178" t="s">
        <v>750</v>
      </c>
      <c r="AT262" s="178"/>
      <c r="AU262" s="178"/>
      <c r="AV262" s="63"/>
      <c r="AW262" s="63"/>
      <c r="AX262" s="63"/>
      <c r="AY262" s="63"/>
      <c r="AZ262" s="63"/>
      <c r="BA262" s="63"/>
      <c r="BB262" s="63"/>
      <c r="BC262" s="63"/>
      <c r="BD262" s="63"/>
      <c r="BE262" s="63"/>
      <c r="BF262" s="63"/>
      <c r="BG262" s="63"/>
      <c r="BH262" s="63"/>
      <c r="BI262" s="63"/>
      <c r="BJ262" s="63"/>
    </row>
    <row r="263" spans="2:62" ht="15" customHeight="1">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row>
    <row r="264" spans="2:62" ht="15" customHeight="1">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row>
    <row r="265" spans="2:62" ht="15" customHeight="1">
      <c r="B265" s="63"/>
      <c r="C265" s="63"/>
      <c r="D265" s="63"/>
      <c r="E265" s="195"/>
      <c r="F265" s="195"/>
      <c r="G265" s="195"/>
      <c r="H265" s="195"/>
      <c r="I265" s="195"/>
      <c r="J265" s="195"/>
      <c r="K265" s="195"/>
      <c r="L265" s="195"/>
      <c r="M265" s="195"/>
      <c r="N265" s="195"/>
      <c r="O265" s="195"/>
      <c r="P265" s="195"/>
      <c r="Q265" s="195"/>
      <c r="R265" s="195"/>
      <c r="S265" s="62" t="s">
        <v>751</v>
      </c>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3"/>
      <c r="BG265" s="63"/>
      <c r="BH265" s="63"/>
      <c r="BI265" s="63"/>
      <c r="BJ265" s="63"/>
    </row>
    <row r="266" spans="2:62" ht="15" customHeight="1">
      <c r="B266" s="63"/>
      <c r="C266" s="63"/>
      <c r="D266" s="63"/>
      <c r="E266" s="63"/>
      <c r="F266" s="63"/>
      <c r="G266" s="63"/>
      <c r="H266" s="63"/>
      <c r="I266" s="63"/>
      <c r="J266" s="63"/>
      <c r="K266" s="63"/>
      <c r="L266" s="63"/>
      <c r="M266" s="63"/>
      <c r="N266" s="63"/>
      <c r="O266" s="63"/>
      <c r="P266" s="63"/>
      <c r="Q266" s="63"/>
      <c r="R266" s="63"/>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3"/>
      <c r="BG266" s="63"/>
      <c r="BH266" s="63"/>
      <c r="BI266" s="63"/>
      <c r="BJ266" s="63"/>
    </row>
    <row r="267" spans="2:62" ht="15" customHeight="1">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row>
    <row r="268" spans="2:62" ht="15" customHeight="1">
      <c r="B268" s="63"/>
      <c r="C268" s="63"/>
      <c r="D268" s="63"/>
      <c r="E268" s="63"/>
      <c r="F268" s="63"/>
      <c r="G268" s="63"/>
      <c r="H268" s="63"/>
      <c r="I268" s="63"/>
      <c r="J268" s="63"/>
      <c r="K268" s="63"/>
      <c r="L268" s="63"/>
      <c r="M268" s="63"/>
      <c r="N268" s="63"/>
      <c r="O268" s="63"/>
      <c r="P268" s="63"/>
      <c r="Q268" s="63"/>
      <c r="R268" s="63"/>
      <c r="Y268" s="677" t="s">
        <v>839</v>
      </c>
      <c r="Z268" s="677"/>
      <c r="AA268" s="677"/>
      <c r="AB268" s="947" t="str">
        <f>'02入力票（その２）'!I31</f>
        <v/>
      </c>
      <c r="AC268" s="947"/>
      <c r="AD268" s="947"/>
      <c r="AE268" s="947"/>
      <c r="AF268" s="947"/>
      <c r="AG268" s="219"/>
      <c r="AH268" s="219"/>
      <c r="AI268" s="219"/>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row>
    <row r="269" spans="2:62" ht="15" customHeight="1">
      <c r="B269" s="63"/>
      <c r="C269" s="63"/>
      <c r="D269" s="63"/>
      <c r="E269" s="63"/>
      <c r="F269" s="63"/>
      <c r="G269" s="63"/>
      <c r="H269" s="63"/>
      <c r="I269" s="63"/>
      <c r="J269" s="63"/>
      <c r="K269" s="63"/>
      <c r="L269" s="63"/>
      <c r="M269" s="63"/>
      <c r="N269" s="63"/>
      <c r="O269" s="63"/>
      <c r="P269" s="63"/>
      <c r="Q269" s="63"/>
      <c r="R269" s="63"/>
      <c r="S269" s="656" t="s">
        <v>44</v>
      </c>
      <c r="T269" s="656"/>
      <c r="U269" s="656"/>
      <c r="V269" s="656"/>
      <c r="W269" s="656"/>
      <c r="X269" s="656"/>
      <c r="Y269" s="63"/>
      <c r="Z269" s="63"/>
      <c r="AA269" s="218"/>
      <c r="AB269" s="62" t="str">
        <f>S218</f>
        <v>※　選択してください。</v>
      </c>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63"/>
      <c r="AY269" s="63"/>
      <c r="AZ269" s="63"/>
      <c r="BA269" s="63"/>
      <c r="BB269" s="63"/>
      <c r="BC269" s="63"/>
      <c r="BD269" s="63"/>
      <c r="BE269" s="63"/>
      <c r="BF269" s="63"/>
      <c r="BG269" s="63"/>
      <c r="BH269" s="63"/>
      <c r="BI269" s="63"/>
      <c r="BJ269" s="63"/>
    </row>
    <row r="270" spans="2:62" ht="15" customHeight="1">
      <c r="B270" s="63"/>
      <c r="C270" s="63"/>
      <c r="D270" s="63"/>
      <c r="E270" s="63"/>
      <c r="F270" s="63"/>
      <c r="G270" s="63"/>
      <c r="H270" s="63"/>
      <c r="I270" s="63"/>
      <c r="J270" s="63"/>
      <c r="K270" s="63"/>
      <c r="L270" s="63"/>
      <c r="M270" s="63"/>
      <c r="N270" s="63"/>
      <c r="O270" s="63"/>
      <c r="P270" s="63"/>
      <c r="Q270" s="63"/>
      <c r="R270" s="63"/>
      <c r="S270" s="62"/>
      <c r="T270" s="62"/>
      <c r="U270" s="62"/>
      <c r="V270" s="62"/>
      <c r="W270" s="62"/>
      <c r="X270" s="62"/>
      <c r="Y270" s="63"/>
      <c r="Z270" s="63"/>
      <c r="AA270" s="218"/>
      <c r="AB270" s="62" t="str">
        <f>'02入力票（その２）'!I39</f>
        <v/>
      </c>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63"/>
      <c r="AY270" s="63"/>
      <c r="AZ270" s="63"/>
      <c r="BA270" s="63"/>
      <c r="BB270" s="63"/>
      <c r="BC270" s="63"/>
      <c r="BD270" s="63"/>
      <c r="BE270" s="63"/>
      <c r="BF270" s="63"/>
      <c r="BG270" s="63"/>
      <c r="BH270" s="63"/>
      <c r="BI270" s="63"/>
      <c r="BJ270" s="63"/>
    </row>
    <row r="271" spans="2:62" ht="15" customHeight="1">
      <c r="B271" s="63"/>
      <c r="C271" s="63"/>
      <c r="D271" s="63"/>
      <c r="E271" s="63"/>
      <c r="F271" s="63"/>
      <c r="G271" s="63"/>
      <c r="H271" s="63"/>
      <c r="I271" s="63"/>
      <c r="K271" s="62"/>
      <c r="L271" s="62"/>
      <c r="M271" s="62"/>
      <c r="N271" s="62"/>
      <c r="O271" s="63"/>
      <c r="P271" s="63"/>
      <c r="Q271" s="63"/>
      <c r="R271" s="63"/>
      <c r="S271" s="656" t="s">
        <v>606</v>
      </c>
      <c r="T271" s="656"/>
      <c r="U271" s="656"/>
      <c r="V271" s="656"/>
      <c r="W271" s="656"/>
      <c r="X271" s="656"/>
      <c r="Y271" s="63"/>
      <c r="Z271" s="63"/>
      <c r="AA271" s="195"/>
      <c r="AB271" s="62" t="str">
        <f>'02入力票（その２）'!I41</f>
        <v/>
      </c>
      <c r="AC271" s="62"/>
      <c r="AD271" s="62"/>
      <c r="AE271" s="62"/>
      <c r="AF271" s="62"/>
      <c r="AG271" s="62"/>
      <c r="AH271" s="62"/>
      <c r="AI271" s="62"/>
      <c r="AJ271" s="62"/>
      <c r="AK271" s="62"/>
      <c r="AL271" s="62"/>
      <c r="AM271" s="62"/>
      <c r="AN271" s="62"/>
      <c r="AO271" s="62"/>
      <c r="AP271" s="62"/>
      <c r="AQ271" s="62"/>
      <c r="AR271" s="63"/>
      <c r="AS271" s="63"/>
      <c r="AT271" s="63"/>
      <c r="AU271" s="63"/>
      <c r="AV271" s="63"/>
      <c r="AW271" s="63"/>
      <c r="AX271" s="63"/>
      <c r="AY271" s="63"/>
      <c r="AZ271" s="63"/>
      <c r="BA271" s="63"/>
      <c r="BB271" s="63"/>
      <c r="BC271" s="63"/>
      <c r="BD271" s="63"/>
      <c r="BE271" s="63"/>
      <c r="BF271" s="63"/>
      <c r="BG271" s="63"/>
      <c r="BH271" s="63"/>
      <c r="BI271" s="63"/>
      <c r="BJ271" s="63"/>
    </row>
    <row r="272" spans="2:62" ht="15" customHeight="1">
      <c r="B272" s="63"/>
      <c r="C272" s="63"/>
      <c r="D272" s="63"/>
      <c r="E272" s="63"/>
      <c r="F272" s="63"/>
      <c r="G272" s="63"/>
      <c r="H272" s="63"/>
      <c r="I272" s="63"/>
      <c r="J272" s="62"/>
      <c r="K272" s="62"/>
      <c r="L272" s="273" t="s">
        <v>752</v>
      </c>
      <c r="M272" s="62"/>
      <c r="N272" s="62"/>
      <c r="O272" s="63"/>
      <c r="P272" s="63"/>
      <c r="Q272" s="63"/>
      <c r="R272" s="63"/>
      <c r="S272" s="62"/>
      <c r="T272" s="62"/>
      <c r="U272" s="62"/>
      <c r="V272" s="62"/>
      <c r="W272" s="62"/>
      <c r="X272" s="62"/>
      <c r="Y272" s="63"/>
      <c r="Z272" s="63"/>
      <c r="AA272" s="195"/>
      <c r="AB272" s="62"/>
      <c r="AC272" s="62"/>
      <c r="AD272" s="62"/>
      <c r="AE272" s="62"/>
      <c r="AF272" s="62"/>
      <c r="AG272" s="62"/>
      <c r="AH272" s="62"/>
      <c r="AI272" s="62"/>
      <c r="AJ272" s="62"/>
      <c r="AK272" s="62"/>
      <c r="AL272" s="62"/>
      <c r="AM272" s="62"/>
      <c r="AN272" s="62"/>
      <c r="AO272" s="62"/>
      <c r="AP272" s="62"/>
      <c r="AQ272" s="62"/>
      <c r="AR272" s="63"/>
      <c r="AS272" s="63"/>
      <c r="AT272" s="63"/>
      <c r="AU272" s="63"/>
      <c r="AV272" s="63"/>
      <c r="AW272" s="63"/>
      <c r="AX272" s="63"/>
      <c r="AY272" s="63"/>
      <c r="AZ272" s="63"/>
      <c r="BA272" s="63"/>
      <c r="BB272" s="63"/>
      <c r="BC272" s="63"/>
      <c r="BD272" s="63"/>
      <c r="BE272" s="63"/>
      <c r="BF272" s="63"/>
      <c r="BG272" s="63"/>
      <c r="BH272" s="63"/>
      <c r="BI272" s="63"/>
      <c r="BJ272" s="63"/>
    </row>
    <row r="273" spans="2:62" ht="15" customHeight="1">
      <c r="B273" s="63"/>
      <c r="C273" s="63"/>
      <c r="D273" s="63"/>
      <c r="E273" s="63"/>
      <c r="F273" s="63"/>
      <c r="G273" s="63"/>
      <c r="H273" s="63"/>
      <c r="I273" s="63"/>
      <c r="J273" s="63"/>
      <c r="K273" s="63"/>
      <c r="L273" s="63"/>
      <c r="M273" s="63"/>
      <c r="N273" s="63"/>
      <c r="O273" s="63"/>
      <c r="P273" s="63"/>
      <c r="Q273" s="63"/>
      <c r="R273" s="63"/>
      <c r="S273" s="656" t="s">
        <v>753</v>
      </c>
      <c r="T273" s="656"/>
      <c r="U273" s="656"/>
      <c r="V273" s="656"/>
      <c r="W273" s="656"/>
      <c r="X273" s="656"/>
      <c r="Y273" s="63"/>
      <c r="Z273" s="63"/>
      <c r="AA273" s="212" t="s">
        <v>754</v>
      </c>
      <c r="AB273" s="62" t="str">
        <f>CONCATENATE('02入力票（その２）'!I43,"　",'02入力票（その２）'!I44)</f>
        <v>　</v>
      </c>
      <c r="AC273" s="62"/>
      <c r="AD273" s="62"/>
      <c r="AE273" s="62"/>
      <c r="AF273" s="62"/>
      <c r="AG273" s="62"/>
      <c r="AH273" s="62"/>
      <c r="AI273" s="62"/>
      <c r="AJ273" s="62"/>
      <c r="AK273" s="62"/>
      <c r="AL273" s="62"/>
      <c r="AM273" s="62"/>
      <c r="AN273" s="62"/>
      <c r="AO273" s="62"/>
      <c r="AP273" s="62"/>
      <c r="AQ273" s="62"/>
      <c r="AR273" s="63"/>
      <c r="AS273" s="223" t="s">
        <v>674</v>
      </c>
      <c r="AT273" s="63"/>
      <c r="AU273" s="63"/>
      <c r="AV273" s="63"/>
      <c r="AW273" s="63"/>
      <c r="AX273" s="63"/>
      <c r="AY273" s="63"/>
      <c r="AZ273" s="63"/>
      <c r="BA273" s="63"/>
      <c r="BB273" s="63"/>
      <c r="BC273" s="63"/>
      <c r="BD273" s="63"/>
      <c r="BE273" s="63"/>
      <c r="BF273" s="63"/>
      <c r="BG273" s="63"/>
      <c r="BH273" s="63"/>
      <c r="BI273" s="63"/>
      <c r="BJ273" s="63"/>
    </row>
    <row r="274" spans="2:62" ht="15" customHeight="1">
      <c r="B274" s="63"/>
      <c r="C274" s="63"/>
      <c r="D274" s="63"/>
      <c r="E274" s="63"/>
      <c r="F274" s="63"/>
      <c r="G274" s="63"/>
      <c r="H274" s="63"/>
      <c r="I274" s="63"/>
      <c r="J274" s="63"/>
      <c r="K274" s="63"/>
      <c r="L274" s="63"/>
      <c r="M274" s="63"/>
      <c r="N274" s="63"/>
      <c r="O274" s="63"/>
      <c r="P274" s="63"/>
      <c r="Q274" s="63"/>
      <c r="R274" s="63"/>
      <c r="S274" s="62"/>
      <c r="T274" s="62"/>
      <c r="U274" s="62"/>
      <c r="V274" s="62"/>
      <c r="W274" s="62"/>
      <c r="X274" s="62"/>
      <c r="Y274" s="63"/>
      <c r="Z274" s="63"/>
      <c r="AA274" s="195"/>
      <c r="AB274" s="62"/>
      <c r="AC274" s="62"/>
      <c r="AD274" s="62"/>
      <c r="AE274" s="62"/>
      <c r="AF274" s="62"/>
      <c r="AG274" s="62"/>
      <c r="AH274" s="62"/>
      <c r="AI274" s="62"/>
      <c r="AJ274" s="62"/>
      <c r="AK274" s="62"/>
      <c r="AL274" s="62"/>
      <c r="AM274" s="62"/>
      <c r="AN274" s="62"/>
      <c r="AO274" s="62"/>
      <c r="AP274" s="62"/>
      <c r="AQ274" s="62"/>
      <c r="AR274" s="63"/>
      <c r="AS274" s="63"/>
      <c r="AT274" s="63"/>
      <c r="AU274" s="63"/>
      <c r="AV274" s="63"/>
      <c r="AW274" s="63"/>
      <c r="AX274" s="63"/>
      <c r="AY274" s="63"/>
      <c r="AZ274" s="63"/>
      <c r="BA274" s="63"/>
      <c r="BB274" s="63"/>
      <c r="BC274" s="63"/>
      <c r="BD274" s="63"/>
      <c r="BE274" s="63"/>
      <c r="BF274" s="63"/>
      <c r="BG274" s="63"/>
      <c r="BH274" s="63"/>
      <c r="BI274" s="63"/>
      <c r="BJ274" s="63"/>
    </row>
    <row r="275" spans="2:62" ht="15" customHeight="1">
      <c r="B275" s="63"/>
      <c r="C275" s="63"/>
      <c r="D275" s="63"/>
      <c r="E275" s="63"/>
      <c r="F275" s="63"/>
      <c r="G275" s="63"/>
      <c r="H275" s="63"/>
      <c r="I275" s="63"/>
      <c r="J275" s="63"/>
      <c r="K275" s="63"/>
      <c r="L275" s="63"/>
      <c r="M275" s="63"/>
      <c r="N275" s="63"/>
      <c r="O275" s="63"/>
      <c r="P275" s="63"/>
      <c r="Q275" s="63"/>
      <c r="R275" s="63"/>
      <c r="S275" s="656" t="s">
        <v>611</v>
      </c>
      <c r="T275" s="656"/>
      <c r="U275" s="656"/>
      <c r="V275" s="656"/>
      <c r="W275" s="656"/>
      <c r="X275" s="656"/>
      <c r="Y275" s="63"/>
      <c r="Z275" s="63"/>
      <c r="AA275" s="195" t="s">
        <v>754</v>
      </c>
      <c r="AB275" s="62" t="str">
        <f>'02入力票（その２）'!I46</f>
        <v/>
      </c>
      <c r="AC275" s="62"/>
      <c r="AD275" s="62"/>
      <c r="AE275" s="62"/>
      <c r="AF275" s="62"/>
      <c r="AG275" s="62"/>
      <c r="AH275" s="62"/>
      <c r="AI275" s="62"/>
      <c r="AJ275" s="62"/>
      <c r="AK275" s="62"/>
      <c r="AL275" s="62"/>
      <c r="AM275" s="62"/>
      <c r="AN275" s="62"/>
      <c r="AO275" s="62"/>
      <c r="AP275" s="62"/>
      <c r="AQ275" s="62"/>
      <c r="AR275" s="63"/>
      <c r="AS275" s="63"/>
      <c r="AT275" s="63"/>
      <c r="AU275" s="63"/>
      <c r="AV275" s="63"/>
      <c r="AW275" s="63"/>
      <c r="AX275" s="63"/>
      <c r="AY275" s="63"/>
      <c r="AZ275" s="63"/>
      <c r="BA275" s="63"/>
      <c r="BB275" s="63"/>
      <c r="BC275" s="63"/>
      <c r="BD275" s="63"/>
      <c r="BE275" s="63"/>
      <c r="BF275" s="63"/>
      <c r="BG275" s="63"/>
      <c r="BH275" s="63"/>
      <c r="BI275" s="63"/>
      <c r="BJ275" s="63"/>
    </row>
    <row r="276" spans="2:62" ht="15" customHeight="1">
      <c r="B276" s="63"/>
      <c r="C276" s="63"/>
      <c r="D276" s="63"/>
      <c r="E276" s="63"/>
      <c r="F276" s="63"/>
      <c r="G276" s="63"/>
      <c r="H276" s="63"/>
      <c r="I276" s="63"/>
      <c r="J276" s="63"/>
      <c r="K276" s="63"/>
      <c r="L276" s="63"/>
      <c r="M276" s="63"/>
      <c r="N276" s="63"/>
      <c r="O276" s="63"/>
      <c r="P276" s="63"/>
      <c r="Q276" s="63"/>
      <c r="R276" s="63"/>
      <c r="S276" s="169"/>
      <c r="T276" s="169"/>
      <c r="U276" s="169"/>
      <c r="V276" s="169"/>
      <c r="W276" s="169"/>
      <c r="X276" s="169"/>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row>
    <row r="277" spans="2:62" ht="15" customHeight="1">
      <c r="B277" s="63"/>
      <c r="C277" s="63"/>
      <c r="D277" s="63"/>
      <c r="E277" s="63"/>
      <c r="F277" s="63"/>
      <c r="G277" s="63"/>
      <c r="H277" s="63"/>
      <c r="I277" s="63"/>
      <c r="J277" s="63"/>
      <c r="K277" s="63"/>
      <c r="L277" s="63"/>
      <c r="M277" s="63"/>
      <c r="N277" s="63"/>
      <c r="O277" s="63"/>
      <c r="P277" s="63"/>
      <c r="Q277" s="63"/>
      <c r="R277" s="164"/>
      <c r="S277" s="656" t="s">
        <v>755</v>
      </c>
      <c r="T277" s="656"/>
      <c r="U277" s="656"/>
      <c r="V277" s="656"/>
      <c r="W277" s="656"/>
      <c r="X277" s="656"/>
      <c r="Y277" s="164"/>
      <c r="Z277" s="164"/>
      <c r="AA277" s="164"/>
      <c r="AB277" s="941">
        <f>'02入力票（その２）'!I50</f>
        <v>46113</v>
      </c>
      <c r="AC277" s="941"/>
      <c r="AD277" s="941"/>
      <c r="AE277" s="941"/>
      <c r="AF277" s="941"/>
      <c r="AG277" s="941"/>
      <c r="AH277" s="941"/>
      <c r="AI277" s="941"/>
      <c r="AJ277" s="195" t="s">
        <v>840</v>
      </c>
      <c r="AK277" s="276"/>
      <c r="AL277" s="276"/>
      <c r="AM277" s="276"/>
      <c r="AN277" s="63"/>
      <c r="AO277" s="63"/>
      <c r="AQ277" s="63"/>
      <c r="AR277" s="63"/>
      <c r="AS277" s="63"/>
      <c r="AT277" s="63"/>
      <c r="AU277" s="63"/>
      <c r="AV277" s="63"/>
      <c r="AW277" s="63"/>
      <c r="AX277" s="63"/>
      <c r="AY277" s="63"/>
      <c r="AZ277" s="63"/>
      <c r="BA277" s="63"/>
      <c r="BB277" s="63"/>
      <c r="BC277" s="63"/>
      <c r="BD277" s="63"/>
      <c r="BE277" s="63"/>
      <c r="BF277" s="63"/>
      <c r="BG277" s="63"/>
      <c r="BH277" s="63"/>
      <c r="BI277" s="63"/>
      <c r="BJ277" s="63"/>
    </row>
    <row r="278" spans="2:62" ht="15" customHeight="1">
      <c r="B278" s="63"/>
      <c r="C278" s="63"/>
      <c r="D278" s="63"/>
      <c r="E278" s="63"/>
      <c r="F278" s="63"/>
      <c r="G278" s="63"/>
      <c r="H278" s="63"/>
      <c r="I278" s="63"/>
      <c r="J278" s="63"/>
      <c r="K278" s="63"/>
      <c r="L278" s="63"/>
      <c r="M278" s="63"/>
      <c r="N278" s="63"/>
      <c r="O278" s="63"/>
      <c r="P278" s="63"/>
      <c r="Q278" s="63"/>
      <c r="R278" s="164"/>
      <c r="S278" s="164"/>
      <c r="T278" s="164"/>
      <c r="U278" s="164"/>
      <c r="V278" s="164"/>
      <c r="W278" s="164"/>
      <c r="X278" s="164"/>
      <c r="Y278" s="164"/>
      <c r="Z278" s="164"/>
      <c r="AA278" s="164"/>
      <c r="AB278" s="941">
        <f>'02入力票（その２）'!I51</f>
        <v>46477</v>
      </c>
      <c r="AC278" s="941"/>
      <c r="AD278" s="941"/>
      <c r="AE278" s="941"/>
      <c r="AF278" s="941"/>
      <c r="AG278" s="941"/>
      <c r="AH278" s="941"/>
      <c r="AI278" s="941"/>
      <c r="AJ278" s="195" t="s">
        <v>841</v>
      </c>
      <c r="AK278" s="276"/>
      <c r="AL278" s="276"/>
      <c r="AM278" s="276"/>
      <c r="AN278" s="63"/>
      <c r="AO278" s="63"/>
      <c r="AQ278" s="63"/>
      <c r="AR278" s="63"/>
      <c r="AS278" s="63"/>
      <c r="AT278" s="63"/>
      <c r="AU278" s="63"/>
      <c r="AV278" s="63"/>
      <c r="AW278" s="63"/>
      <c r="AX278" s="63"/>
      <c r="AY278" s="63"/>
      <c r="AZ278" s="63"/>
      <c r="BA278" s="63"/>
      <c r="BB278" s="63"/>
      <c r="BC278" s="63"/>
      <c r="BD278" s="63"/>
      <c r="BE278" s="63"/>
      <c r="BF278" s="63"/>
      <c r="BG278" s="63"/>
      <c r="BH278" s="63"/>
      <c r="BI278" s="63"/>
      <c r="BJ278" s="63"/>
    </row>
    <row r="279" spans="2:62" ht="15" customHeight="1">
      <c r="B279" s="63"/>
      <c r="C279" s="63"/>
      <c r="D279" s="63"/>
      <c r="E279" s="63"/>
      <c r="F279" s="195"/>
      <c r="G279" s="195"/>
      <c r="H279" s="195"/>
      <c r="I279" s="195"/>
      <c r="J279" s="195"/>
      <c r="K279" s="195"/>
      <c r="L279" s="195"/>
      <c r="M279" s="195"/>
      <c r="N279" s="195"/>
      <c r="O279" s="195"/>
      <c r="P279" s="195"/>
      <c r="Q279" s="195"/>
      <c r="T279" s="195"/>
      <c r="U279" s="195"/>
      <c r="V279" s="195"/>
      <c r="W279" s="195"/>
      <c r="X279" s="195"/>
      <c r="Y279" s="195"/>
      <c r="Z279" s="195"/>
      <c r="AA279" s="195"/>
      <c r="AB279" s="195"/>
      <c r="AC279" s="195"/>
      <c r="AD279" s="195"/>
      <c r="AE279" s="195"/>
      <c r="AF279" s="195"/>
      <c r="AG279" s="195"/>
      <c r="AH279" s="195"/>
      <c r="AI279" s="195"/>
      <c r="AJ279" s="195"/>
      <c r="AK279" s="195"/>
      <c r="AL279" s="195"/>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row>
    <row r="280" spans="2:62" ht="15" customHeight="1">
      <c r="B280" s="63"/>
      <c r="C280" s="63"/>
      <c r="D280" s="63"/>
      <c r="E280" s="63"/>
      <c r="F280" s="195"/>
      <c r="G280" s="195"/>
      <c r="H280" s="195"/>
      <c r="I280" s="195"/>
      <c r="J280" s="195"/>
      <c r="K280" s="195"/>
      <c r="L280" s="195"/>
      <c r="M280" s="195"/>
      <c r="N280" s="195"/>
      <c r="O280" s="195"/>
      <c r="P280" s="195"/>
      <c r="Q280" s="195"/>
      <c r="R280" s="221">
        <v>1</v>
      </c>
      <c r="S280" s="277" t="s">
        <v>756</v>
      </c>
      <c r="T280" s="277"/>
      <c r="U280" s="277"/>
      <c r="V280" s="277"/>
      <c r="W280" s="277"/>
      <c r="X280" s="277"/>
      <c r="Y280" s="277"/>
      <c r="Z280" s="277"/>
      <c r="AA280" s="277"/>
      <c r="AB280" s="277"/>
      <c r="AC280" s="278"/>
      <c r="AD280" s="278"/>
      <c r="AE280" s="277"/>
      <c r="AF280" s="277"/>
      <c r="AG280" s="277"/>
      <c r="AH280" s="221">
        <v>4</v>
      </c>
      <c r="AI280" s="277" t="s">
        <v>1117</v>
      </c>
      <c r="AJ280" s="277"/>
      <c r="AK280" s="277"/>
      <c r="AL280" s="277"/>
      <c r="AM280" s="223"/>
      <c r="AN280" s="223"/>
      <c r="AO280" s="223"/>
      <c r="AP280" s="223"/>
      <c r="AQ280" s="223"/>
      <c r="AR280" s="223"/>
      <c r="AS280" s="223"/>
      <c r="AT280" s="223"/>
      <c r="AU280" s="223"/>
      <c r="AV280" s="223"/>
      <c r="AW280" s="63"/>
      <c r="AX280" s="63"/>
      <c r="AY280" s="63"/>
      <c r="AZ280" s="63"/>
      <c r="BA280" s="63"/>
      <c r="BB280" s="63"/>
      <c r="BC280" s="63"/>
      <c r="BD280" s="63"/>
      <c r="BE280" s="63"/>
      <c r="BF280" s="63"/>
      <c r="BG280" s="63"/>
      <c r="BH280" s="63"/>
      <c r="BI280" s="63"/>
      <c r="BJ280" s="63"/>
    </row>
    <row r="281" spans="2:62" ht="15" customHeight="1">
      <c r="B281" s="63"/>
      <c r="C281" s="63"/>
      <c r="D281" s="63"/>
      <c r="E281" s="63"/>
      <c r="F281" s="195"/>
      <c r="G281" s="195"/>
      <c r="H281" s="195"/>
      <c r="I281" s="195"/>
      <c r="J281" s="195"/>
      <c r="K281" s="195"/>
      <c r="L281" s="195"/>
      <c r="M281" s="195"/>
      <c r="N281" s="195"/>
      <c r="O281" s="195"/>
      <c r="P281" s="195"/>
      <c r="Q281" s="195"/>
      <c r="R281" s="221">
        <v>2</v>
      </c>
      <c r="S281" s="277" t="s">
        <v>758</v>
      </c>
      <c r="T281" s="277"/>
      <c r="U281" s="277"/>
      <c r="V281" s="277"/>
      <c r="W281" s="277"/>
      <c r="X281" s="277"/>
      <c r="Y281" s="277"/>
      <c r="Z281" s="277"/>
      <c r="AA281" s="277"/>
      <c r="AB281" s="277"/>
      <c r="AC281" s="278"/>
      <c r="AD281" s="278"/>
      <c r="AE281" s="277"/>
      <c r="AF281" s="277"/>
      <c r="AG281" s="277"/>
      <c r="AH281" s="221">
        <v>5</v>
      </c>
      <c r="AI281" s="277" t="s">
        <v>1118</v>
      </c>
      <c r="AJ281" s="277"/>
      <c r="AK281" s="277"/>
      <c r="AL281" s="277"/>
      <c r="AM281" s="223"/>
      <c r="AN281" s="223"/>
      <c r="AO281" s="223"/>
      <c r="AP281" s="223"/>
      <c r="AQ281" s="223"/>
      <c r="AR281" s="223"/>
      <c r="AS281" s="223"/>
      <c r="AT281" s="223"/>
      <c r="AU281" s="223"/>
      <c r="AV281" s="223"/>
      <c r="AW281" s="63"/>
      <c r="AX281" s="63"/>
      <c r="AY281" s="63"/>
      <c r="AZ281" s="63"/>
      <c r="BA281" s="63"/>
      <c r="BB281" s="63"/>
      <c r="BC281" s="63"/>
      <c r="BD281" s="63"/>
      <c r="BE281" s="63"/>
      <c r="BF281" s="63"/>
      <c r="BG281" s="63"/>
      <c r="BH281" s="63"/>
      <c r="BI281" s="63"/>
      <c r="BJ281" s="63"/>
    </row>
    <row r="282" spans="2:62" ht="15" customHeight="1">
      <c r="B282" s="63"/>
      <c r="C282" s="63"/>
      <c r="D282" s="63"/>
      <c r="E282" s="63"/>
      <c r="F282" s="195"/>
      <c r="G282" s="195"/>
      <c r="H282" s="195"/>
      <c r="I282" s="195"/>
      <c r="J282" s="195"/>
      <c r="K282" s="195"/>
      <c r="L282" s="195"/>
      <c r="M282" s="195"/>
      <c r="N282" s="195"/>
      <c r="O282" s="195"/>
      <c r="P282" s="195"/>
      <c r="Q282" s="195"/>
      <c r="R282" s="221">
        <v>3</v>
      </c>
      <c r="S282" s="277" t="s">
        <v>759</v>
      </c>
      <c r="T282" s="277"/>
      <c r="U282" s="277"/>
      <c r="V282" s="277"/>
      <c r="W282" s="277"/>
      <c r="X282" s="277"/>
      <c r="Y282" s="277"/>
      <c r="Z282" s="277"/>
      <c r="AA282" s="277"/>
      <c r="AB282" s="277"/>
      <c r="AC282" s="278"/>
      <c r="AD282" s="278"/>
      <c r="AE282" s="277"/>
      <c r="AF282" s="277"/>
      <c r="AG282" s="277"/>
      <c r="AH282" s="221">
        <v>6</v>
      </c>
      <c r="AI282" s="277" t="s">
        <v>1119</v>
      </c>
      <c r="AJ282" s="277"/>
      <c r="AK282" s="277"/>
      <c r="AL282" s="277"/>
      <c r="AM282" s="223"/>
      <c r="AN282" s="223"/>
      <c r="AO282" s="223"/>
      <c r="AP282" s="223"/>
      <c r="AQ282" s="223"/>
      <c r="AR282" s="223"/>
      <c r="AS282" s="223"/>
      <c r="AT282" s="223"/>
      <c r="AU282" s="223"/>
      <c r="AV282" s="223"/>
      <c r="AW282" s="63"/>
      <c r="AX282" s="63"/>
      <c r="AY282" s="63"/>
      <c r="AZ282" s="63"/>
      <c r="BA282" s="63"/>
      <c r="BB282" s="63"/>
      <c r="BC282" s="63"/>
      <c r="BD282" s="63"/>
      <c r="BE282" s="63"/>
      <c r="BF282" s="63"/>
      <c r="BG282" s="63"/>
      <c r="BH282" s="63"/>
      <c r="BI282" s="63"/>
      <c r="BJ282" s="63"/>
    </row>
    <row r="283" spans="2:62" ht="15" customHeight="1">
      <c r="B283" s="63"/>
      <c r="C283" s="63"/>
      <c r="D283" s="63"/>
      <c r="E283" s="63"/>
      <c r="F283" s="195"/>
      <c r="G283" s="195"/>
      <c r="H283" s="195"/>
      <c r="I283" s="195"/>
      <c r="J283" s="195"/>
      <c r="K283" s="195"/>
      <c r="L283" s="195"/>
      <c r="M283" s="195"/>
      <c r="N283" s="195"/>
      <c r="O283" s="195"/>
      <c r="P283" s="195"/>
      <c r="Q283" s="195"/>
      <c r="R283" s="278"/>
      <c r="S283" s="278"/>
      <c r="T283" s="277"/>
      <c r="U283" s="277"/>
      <c r="V283" s="277"/>
      <c r="W283" s="277"/>
      <c r="X283" s="277"/>
      <c r="Y283" s="277"/>
      <c r="Z283" s="277"/>
      <c r="AA283" s="277"/>
      <c r="AB283" s="277"/>
      <c r="AC283" s="277"/>
      <c r="AD283" s="277"/>
      <c r="AE283" s="277"/>
      <c r="AF283" s="277"/>
      <c r="AG283" s="277"/>
      <c r="AH283" s="277"/>
      <c r="AI283" s="277"/>
      <c r="AJ283" s="277"/>
      <c r="AK283" s="277"/>
      <c r="AL283" s="277"/>
      <c r="AM283" s="223"/>
      <c r="AN283" s="223"/>
      <c r="AO283" s="223"/>
      <c r="AP283" s="223"/>
      <c r="AQ283" s="223"/>
      <c r="AR283" s="223"/>
      <c r="AS283" s="223"/>
      <c r="AT283" s="223"/>
      <c r="AU283" s="223"/>
      <c r="AV283" s="223"/>
      <c r="AW283" s="63"/>
      <c r="AX283" s="63"/>
      <c r="AY283" s="63"/>
      <c r="AZ283" s="63"/>
      <c r="BA283" s="63"/>
      <c r="BB283" s="63"/>
      <c r="BC283" s="63"/>
      <c r="BD283" s="63"/>
      <c r="BE283" s="63"/>
      <c r="BF283" s="63"/>
      <c r="BG283" s="159"/>
      <c r="BH283" s="63"/>
      <c r="BI283" s="63"/>
      <c r="BJ283" s="63"/>
    </row>
    <row r="284" spans="2:62" ht="15" customHeight="1">
      <c r="B284" s="63"/>
      <c r="C284" s="63"/>
      <c r="D284" s="63"/>
      <c r="E284" s="63"/>
      <c r="F284" s="63"/>
      <c r="G284" s="63"/>
      <c r="H284" s="63"/>
      <c r="I284" s="63"/>
      <c r="J284" s="63"/>
      <c r="K284" s="63"/>
      <c r="L284" s="63"/>
      <c r="M284" s="63"/>
      <c r="N284" s="63"/>
      <c r="O284" s="63"/>
      <c r="P284" s="63"/>
      <c r="Q284" s="63"/>
      <c r="R284" s="223" t="s">
        <v>843</v>
      </c>
      <c r="S284" s="223" t="s">
        <v>1120</v>
      </c>
      <c r="T284" s="223"/>
      <c r="U284" s="223"/>
      <c r="V284" s="223"/>
      <c r="W284" s="223"/>
      <c r="X284" s="223"/>
      <c r="Y284" s="223"/>
      <c r="Z284" s="223"/>
      <c r="AA284" s="223"/>
      <c r="AB284" s="223"/>
      <c r="AC284" s="223"/>
      <c r="AD284" s="223"/>
      <c r="AE284" s="223"/>
      <c r="AF284" s="223"/>
      <c r="AG284" s="223"/>
      <c r="AH284" s="221" t="s">
        <v>1121</v>
      </c>
      <c r="AI284" s="223" t="s">
        <v>1122</v>
      </c>
      <c r="AJ284" s="223"/>
      <c r="AK284" s="223"/>
      <c r="AL284" s="223"/>
      <c r="AM284" s="223"/>
      <c r="AN284" s="223"/>
      <c r="AO284" s="223"/>
      <c r="AP284" s="223"/>
      <c r="AQ284" s="223"/>
      <c r="AR284" s="223"/>
      <c r="AS284" s="223"/>
      <c r="AT284" s="223"/>
      <c r="AU284" s="223"/>
      <c r="AV284" s="223"/>
      <c r="AW284" s="63"/>
      <c r="AX284" s="63"/>
      <c r="AZ284" s="63"/>
      <c r="BA284" s="63"/>
      <c r="BB284" s="63"/>
      <c r="BC284" s="63"/>
      <c r="BD284" s="63"/>
      <c r="BE284" s="63"/>
      <c r="BF284" s="63"/>
      <c r="BH284" s="63"/>
      <c r="BI284" s="63"/>
      <c r="BJ284" s="63"/>
    </row>
    <row r="285" spans="2:62" ht="15" customHeight="1">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row>
    <row r="286" spans="2:62" ht="15" customHeight="1">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row>
    <row r="287" spans="2:62" ht="22.5" customHeight="1">
      <c r="B287" s="653" t="s">
        <v>762</v>
      </c>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B287" s="653"/>
      <c r="AC287" s="653"/>
      <c r="AD287" s="653"/>
      <c r="AE287" s="653"/>
      <c r="AF287" s="653"/>
      <c r="AG287" s="653"/>
      <c r="AH287" s="653"/>
      <c r="AI287" s="653"/>
      <c r="AJ287" s="653"/>
      <c r="AK287" s="653"/>
      <c r="AL287" s="653"/>
      <c r="AM287" s="653"/>
      <c r="AN287" s="653"/>
      <c r="AO287" s="653"/>
      <c r="AP287" s="653"/>
      <c r="AQ287" s="653"/>
      <c r="AR287" s="653"/>
      <c r="AS287" s="653"/>
      <c r="AT287" s="653"/>
      <c r="AU287" s="653"/>
      <c r="AV287" s="653"/>
      <c r="AW287" s="653"/>
      <c r="AX287" s="653"/>
      <c r="AY287" s="653"/>
      <c r="AZ287" s="653"/>
      <c r="BA287" s="653"/>
      <c r="BB287" s="653"/>
      <c r="BC287" s="653"/>
      <c r="BD287" s="653"/>
      <c r="BE287" s="653"/>
      <c r="BF287" s="653"/>
      <c r="BG287" s="653"/>
      <c r="BH287" s="653"/>
      <c r="BI287" s="63"/>
      <c r="BJ287" s="63"/>
    </row>
    <row r="288" spans="2:62" ht="15" customHeight="1">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row>
    <row r="289" spans="2:62" ht="15" customHeight="1">
      <c r="B289" s="63"/>
      <c r="C289" s="63"/>
      <c r="D289" s="63"/>
      <c r="E289" s="63"/>
      <c r="F289" s="63"/>
      <c r="G289" s="739" t="s">
        <v>763</v>
      </c>
      <c r="H289" s="845"/>
      <c r="I289" s="845"/>
      <c r="J289" s="845"/>
      <c r="K289" s="845"/>
      <c r="L289" s="845"/>
      <c r="M289" s="845"/>
      <c r="N289" s="845"/>
      <c r="O289" s="845"/>
      <c r="P289" s="740"/>
      <c r="Q289" s="739" t="s">
        <v>1123</v>
      </c>
      <c r="R289" s="845"/>
      <c r="S289" s="845"/>
      <c r="T289" s="845"/>
      <c r="U289" s="845"/>
      <c r="V289" s="845"/>
      <c r="W289" s="845"/>
      <c r="X289" s="845"/>
      <c r="Y289" s="845"/>
      <c r="Z289" s="845"/>
      <c r="AA289" s="845"/>
      <c r="AB289" s="845"/>
      <c r="AC289" s="845"/>
      <c r="AD289" s="845"/>
      <c r="AE289" s="845"/>
      <c r="AF289" s="845"/>
      <c r="AG289" s="845"/>
      <c r="AH289" s="845"/>
      <c r="AI289" s="845"/>
      <c r="AJ289" s="845"/>
      <c r="AK289" s="845"/>
      <c r="AL289" s="740"/>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row>
    <row r="290" spans="2:62" ht="15" customHeight="1">
      <c r="B290" s="63"/>
      <c r="C290" s="63"/>
      <c r="D290" s="63"/>
      <c r="E290" s="63"/>
      <c r="F290" s="63"/>
      <c r="G290" s="836"/>
      <c r="H290" s="942"/>
      <c r="I290" s="942"/>
      <c r="J290" s="942"/>
      <c r="K290" s="942"/>
      <c r="L290" s="942"/>
      <c r="M290" s="942"/>
      <c r="N290" s="942"/>
      <c r="O290" s="942"/>
      <c r="P290" s="837"/>
      <c r="Q290" s="836"/>
      <c r="R290" s="942"/>
      <c r="S290" s="942"/>
      <c r="T290" s="942"/>
      <c r="U290" s="942"/>
      <c r="V290" s="942"/>
      <c r="W290" s="942"/>
      <c r="X290" s="942"/>
      <c r="Y290" s="942"/>
      <c r="Z290" s="942"/>
      <c r="AA290" s="942"/>
      <c r="AB290" s="942"/>
      <c r="AC290" s="942"/>
      <c r="AD290" s="942"/>
      <c r="AE290" s="942"/>
      <c r="AF290" s="942"/>
      <c r="AG290" s="942"/>
      <c r="AH290" s="942"/>
      <c r="AI290" s="942"/>
      <c r="AJ290" s="942"/>
      <c r="AK290" s="942"/>
      <c r="AL290" s="837"/>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row>
    <row r="291" spans="2:62" ht="15" customHeight="1">
      <c r="B291" s="63"/>
      <c r="C291" s="63"/>
      <c r="D291" s="63"/>
      <c r="E291" s="63"/>
      <c r="F291" s="63"/>
      <c r="G291" s="230"/>
      <c r="H291" s="63"/>
      <c r="I291" s="63"/>
      <c r="J291" s="63"/>
      <c r="K291" s="63"/>
      <c r="L291" s="63"/>
      <c r="M291" s="63"/>
      <c r="N291" s="63"/>
      <c r="O291" s="63"/>
      <c r="P291" s="267"/>
      <c r="Q291" s="230"/>
      <c r="R291" s="63"/>
      <c r="S291" s="63"/>
      <c r="T291" s="63"/>
      <c r="U291" s="63"/>
      <c r="V291" s="63"/>
      <c r="W291" s="63"/>
      <c r="X291" s="63"/>
      <c r="Y291" s="63"/>
      <c r="Z291" s="63"/>
      <c r="AA291" s="63"/>
      <c r="AB291" s="63"/>
      <c r="AC291" s="63"/>
      <c r="AD291" s="63"/>
      <c r="AE291" s="63"/>
      <c r="AF291" s="63"/>
      <c r="AG291" s="63"/>
      <c r="AH291" s="63"/>
      <c r="AI291" s="63"/>
      <c r="AJ291" s="63"/>
      <c r="AK291" s="63"/>
      <c r="AL291" s="267"/>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row>
    <row r="292" spans="2:62" ht="15" customHeight="1">
      <c r="B292" s="63"/>
      <c r="C292" s="63"/>
      <c r="D292" s="63"/>
      <c r="E292" s="63"/>
      <c r="F292" s="63"/>
      <c r="G292" s="250"/>
      <c r="H292" s="62"/>
      <c r="I292" s="62"/>
      <c r="J292" s="62"/>
      <c r="K292" s="62"/>
      <c r="L292" s="62"/>
      <c r="M292" s="62"/>
      <c r="N292" s="63"/>
      <c r="O292" s="63"/>
      <c r="P292" s="267"/>
      <c r="Q292" s="230" t="s">
        <v>1124</v>
      </c>
      <c r="R292" s="63"/>
      <c r="S292" s="63"/>
      <c r="T292" s="63"/>
      <c r="U292" s="63"/>
      <c r="V292" s="63"/>
      <c r="W292" s="63"/>
      <c r="X292" s="63"/>
      <c r="Y292" s="63"/>
      <c r="Z292" s="63"/>
      <c r="AA292" s="63"/>
      <c r="AB292" s="63"/>
      <c r="AC292" s="63"/>
      <c r="AD292" s="63"/>
      <c r="AE292" s="63"/>
      <c r="AG292" s="62"/>
      <c r="AH292" s="62"/>
      <c r="AI292" s="62"/>
      <c r="AJ292" s="62"/>
      <c r="AK292" s="62"/>
      <c r="AL292" s="204"/>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row>
    <row r="293" spans="2:62" ht="15" customHeight="1">
      <c r="B293" s="63"/>
      <c r="C293" s="63"/>
      <c r="D293" s="63"/>
      <c r="E293" s="63"/>
      <c r="F293" s="63"/>
      <c r="G293" s="128"/>
      <c r="H293" s="62"/>
      <c r="I293" s="62"/>
      <c r="J293" s="62"/>
      <c r="K293" s="62"/>
      <c r="L293" s="62"/>
      <c r="M293" s="62"/>
      <c r="N293" s="63"/>
      <c r="O293" s="63"/>
      <c r="P293" s="267"/>
      <c r="Q293" s="230"/>
      <c r="R293" s="63"/>
      <c r="S293" s="63"/>
      <c r="T293" s="63"/>
      <c r="U293" s="63"/>
      <c r="V293" s="63"/>
      <c r="W293" s="63"/>
      <c r="X293" s="63"/>
      <c r="Y293" s="63"/>
      <c r="Z293" s="63"/>
      <c r="AA293" s="63"/>
      <c r="AB293" s="63"/>
      <c r="AC293" s="63"/>
      <c r="AD293" s="63"/>
      <c r="AE293" s="63"/>
      <c r="AF293" s="62"/>
      <c r="AG293" s="62"/>
      <c r="AH293" s="62"/>
      <c r="AI293" s="62"/>
      <c r="AJ293" s="62"/>
      <c r="AK293" s="62"/>
      <c r="AL293" s="204"/>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row>
    <row r="294" spans="2:62" ht="15" customHeight="1">
      <c r="B294" s="63"/>
      <c r="C294" s="63"/>
      <c r="D294" s="63"/>
      <c r="E294" s="63"/>
      <c r="F294" s="63"/>
      <c r="G294" s="128"/>
      <c r="H294" s="62"/>
      <c r="I294" s="62"/>
      <c r="J294" s="62"/>
      <c r="K294" s="62"/>
      <c r="L294" s="62"/>
      <c r="M294" s="62"/>
      <c r="N294" s="63"/>
      <c r="O294" s="63"/>
      <c r="P294" s="267"/>
      <c r="Q294" s="230" t="s">
        <v>1125</v>
      </c>
      <c r="R294" s="63"/>
      <c r="S294" s="63"/>
      <c r="T294" s="63"/>
      <c r="U294" s="63"/>
      <c r="V294" s="63"/>
      <c r="W294" s="63"/>
      <c r="X294" s="63"/>
      <c r="Y294" s="63"/>
      <c r="Z294" s="63"/>
      <c r="AA294" s="63"/>
      <c r="AB294" s="63"/>
      <c r="AC294" s="63"/>
      <c r="AD294" s="63"/>
      <c r="AE294" s="63"/>
      <c r="AF294" s="62"/>
      <c r="AG294" s="62"/>
      <c r="AH294" s="62"/>
      <c r="AI294" s="62"/>
      <c r="AJ294" s="62"/>
      <c r="AK294" s="62"/>
      <c r="AL294" s="204"/>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row>
    <row r="295" spans="2:62" ht="15" customHeight="1">
      <c r="B295" s="63"/>
      <c r="C295" s="63"/>
      <c r="D295" s="63"/>
      <c r="E295" s="63"/>
      <c r="F295" s="63"/>
      <c r="G295" s="128"/>
      <c r="H295" s="62"/>
      <c r="I295" s="62"/>
      <c r="J295" s="62"/>
      <c r="K295" s="677" t="s">
        <v>846</v>
      </c>
      <c r="L295" s="677"/>
      <c r="M295" s="62"/>
      <c r="N295" s="63"/>
      <c r="O295" s="63"/>
      <c r="P295" s="267"/>
      <c r="Q295" s="230"/>
      <c r="R295" s="63"/>
      <c r="S295" s="63"/>
      <c r="T295" s="63"/>
      <c r="U295" s="63"/>
      <c r="V295" s="63"/>
      <c r="W295" s="63"/>
      <c r="X295" s="63"/>
      <c r="Y295" s="63"/>
      <c r="Z295" s="63"/>
      <c r="AA295" s="63"/>
      <c r="AB295" s="63"/>
      <c r="AC295" s="63"/>
      <c r="AD295" s="63"/>
      <c r="AE295" s="63"/>
      <c r="AF295" s="62"/>
      <c r="AG295" s="62"/>
      <c r="AH295" s="62"/>
      <c r="AI295" s="62"/>
      <c r="AJ295" s="62"/>
      <c r="AK295" s="62"/>
      <c r="AL295" s="204"/>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row>
    <row r="296" spans="2:62" ht="15" customHeight="1">
      <c r="B296" s="63"/>
      <c r="C296" s="63"/>
      <c r="D296" s="63"/>
      <c r="E296" s="63"/>
      <c r="F296" s="63"/>
      <c r="G296" s="128"/>
      <c r="H296" s="62"/>
      <c r="I296" s="62"/>
      <c r="J296" s="62"/>
      <c r="K296" s="677"/>
      <c r="L296" s="677"/>
      <c r="M296" s="62"/>
      <c r="N296" s="63"/>
      <c r="O296" s="63"/>
      <c r="P296" s="267"/>
      <c r="Q296" s="230" t="s">
        <v>847</v>
      </c>
      <c r="R296" s="63"/>
      <c r="S296" s="63"/>
      <c r="T296" s="63"/>
      <c r="U296" s="63"/>
      <c r="V296" s="63"/>
      <c r="W296" s="63"/>
      <c r="X296" s="63"/>
      <c r="Y296" s="63"/>
      <c r="Z296" s="63"/>
      <c r="AA296" s="63"/>
      <c r="AB296" s="63"/>
      <c r="AC296" s="63"/>
      <c r="AD296" s="63"/>
      <c r="AE296" s="63"/>
      <c r="AF296" s="62"/>
      <c r="AG296" s="62"/>
      <c r="AH296" s="62"/>
      <c r="AI296" s="62"/>
      <c r="AJ296" s="62"/>
      <c r="AK296" s="62"/>
      <c r="AL296" s="204"/>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row>
    <row r="297" spans="2:62" ht="15" customHeight="1">
      <c r="B297" s="63"/>
      <c r="C297" s="63"/>
      <c r="D297" s="63"/>
      <c r="E297" s="63"/>
      <c r="F297" s="63"/>
      <c r="G297" s="128"/>
      <c r="H297" s="62"/>
      <c r="I297" s="62"/>
      <c r="J297" s="62"/>
      <c r="K297" s="62"/>
      <c r="L297" s="62"/>
      <c r="M297" s="62"/>
      <c r="N297" s="63"/>
      <c r="O297" s="63"/>
      <c r="P297" s="267"/>
      <c r="Q297" s="230"/>
      <c r="R297" s="63"/>
      <c r="S297" s="63"/>
      <c r="T297" s="63"/>
      <c r="U297" s="63"/>
      <c r="V297" s="63"/>
      <c r="W297" s="63"/>
      <c r="X297" s="63"/>
      <c r="Y297" s="63"/>
      <c r="Z297" s="63"/>
      <c r="AA297" s="63"/>
      <c r="AB297" s="63"/>
      <c r="AC297" s="63"/>
      <c r="AD297" s="63"/>
      <c r="AE297" s="63"/>
      <c r="AF297" s="62"/>
      <c r="AG297" s="62"/>
      <c r="AH297" s="62"/>
      <c r="AI297" s="62"/>
      <c r="AJ297" s="62"/>
      <c r="AK297" s="62"/>
      <c r="AL297" s="204"/>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row>
    <row r="298" spans="2:62" ht="15" customHeight="1">
      <c r="B298" s="63"/>
      <c r="C298" s="63"/>
      <c r="D298" s="63"/>
      <c r="E298" s="63"/>
      <c r="F298" s="63"/>
      <c r="G298" s="128"/>
      <c r="H298" s="62"/>
      <c r="I298" s="62"/>
      <c r="J298" s="62"/>
      <c r="K298" s="62"/>
      <c r="L298" s="62"/>
      <c r="M298" s="62"/>
      <c r="N298" s="63"/>
      <c r="O298" s="63"/>
      <c r="P298" s="267"/>
      <c r="Q298" s="230" t="s">
        <v>848</v>
      </c>
      <c r="R298" s="63"/>
      <c r="S298" s="63"/>
      <c r="T298" s="63"/>
      <c r="U298" s="63"/>
      <c r="V298" s="63"/>
      <c r="W298" s="63"/>
      <c r="X298" s="63"/>
      <c r="Y298" s="63"/>
      <c r="Z298" s="63"/>
      <c r="AA298" s="63"/>
      <c r="AB298" s="63"/>
      <c r="AC298" s="63"/>
      <c r="AD298" s="63"/>
      <c r="AE298" s="63"/>
      <c r="AF298" s="62"/>
      <c r="AG298" s="62"/>
      <c r="AH298" s="62"/>
      <c r="AI298" s="62"/>
      <c r="AJ298" s="62"/>
      <c r="AK298" s="62"/>
      <c r="AL298" s="204"/>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row>
    <row r="299" spans="2:62" ht="15" customHeight="1">
      <c r="B299" s="63"/>
      <c r="C299" s="63"/>
      <c r="D299" s="63"/>
      <c r="E299" s="63"/>
      <c r="F299" s="63"/>
      <c r="G299" s="128"/>
      <c r="H299" s="62"/>
      <c r="I299" s="62"/>
      <c r="J299" s="62"/>
      <c r="K299" s="62"/>
      <c r="L299" s="62"/>
      <c r="M299" s="62"/>
      <c r="N299" s="63"/>
      <c r="O299" s="63"/>
      <c r="P299" s="267"/>
      <c r="Q299" s="230"/>
      <c r="R299" s="63"/>
      <c r="S299" s="63"/>
      <c r="T299" s="63"/>
      <c r="U299" s="63"/>
      <c r="V299" s="63"/>
      <c r="W299" s="63"/>
      <c r="X299" s="63"/>
      <c r="Y299" s="63"/>
      <c r="Z299" s="63"/>
      <c r="AA299" s="63"/>
      <c r="AB299" s="63"/>
      <c r="AC299" s="63"/>
      <c r="AD299" s="63"/>
      <c r="AE299" s="63"/>
      <c r="AF299" s="62"/>
      <c r="AG299" s="62"/>
      <c r="AH299" s="62"/>
      <c r="AI299" s="62"/>
      <c r="AJ299" s="62"/>
      <c r="AK299" s="62"/>
      <c r="AL299" s="204"/>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row>
    <row r="300" spans="2:62" ht="15" customHeight="1">
      <c r="B300" s="63"/>
      <c r="C300" s="63"/>
      <c r="D300" s="63"/>
      <c r="E300" s="63"/>
      <c r="F300" s="63"/>
      <c r="G300" s="128"/>
      <c r="H300" s="62"/>
      <c r="I300" s="62"/>
      <c r="J300" s="62"/>
      <c r="K300" s="62"/>
      <c r="L300" s="62"/>
      <c r="M300" s="62"/>
      <c r="N300" s="63"/>
      <c r="O300" s="63"/>
      <c r="P300" s="267"/>
      <c r="Q300" s="230" t="s">
        <v>849</v>
      </c>
      <c r="R300" s="63"/>
      <c r="S300" s="63"/>
      <c r="T300" s="63"/>
      <c r="U300" s="63"/>
      <c r="V300" s="63"/>
      <c r="W300" s="63"/>
      <c r="X300" s="63"/>
      <c r="Y300" s="63"/>
      <c r="Z300" s="63"/>
      <c r="AA300" s="63"/>
      <c r="AB300" s="63"/>
      <c r="AC300" s="63"/>
      <c r="AD300" s="63"/>
      <c r="AE300" s="63"/>
      <c r="AF300" s="62"/>
      <c r="AG300" s="62"/>
      <c r="AH300" s="62"/>
      <c r="AI300" s="62"/>
      <c r="AJ300" s="62"/>
      <c r="AK300" s="62"/>
      <c r="AL300" s="204"/>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row>
    <row r="301" spans="2:62" ht="15" customHeight="1">
      <c r="B301" s="63"/>
      <c r="C301" s="63"/>
      <c r="D301" s="63"/>
      <c r="E301" s="63"/>
      <c r="F301" s="63"/>
      <c r="G301" s="131"/>
      <c r="H301" s="132"/>
      <c r="I301" s="132"/>
      <c r="J301" s="132"/>
      <c r="K301" s="132"/>
      <c r="L301" s="132"/>
      <c r="M301" s="132"/>
      <c r="N301" s="269"/>
      <c r="O301" s="269"/>
      <c r="P301" s="279"/>
      <c r="Q301" s="280"/>
      <c r="R301" s="269"/>
      <c r="S301" s="269"/>
      <c r="T301" s="269"/>
      <c r="U301" s="269"/>
      <c r="V301" s="269"/>
      <c r="W301" s="269"/>
      <c r="X301" s="269"/>
      <c r="Y301" s="269"/>
      <c r="Z301" s="269"/>
      <c r="AA301" s="269"/>
      <c r="AB301" s="269"/>
      <c r="AC301" s="269"/>
      <c r="AD301" s="269"/>
      <c r="AE301" s="269"/>
      <c r="AF301" s="132"/>
      <c r="AG301" s="132"/>
      <c r="AH301" s="132"/>
      <c r="AI301" s="132"/>
      <c r="AJ301" s="132"/>
      <c r="AK301" s="132"/>
      <c r="AL301" s="201"/>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row>
    <row r="302" spans="2:62" ht="15" customHeight="1">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row>
    <row r="303" spans="2:62" ht="15" customHeight="1">
      <c r="B303" s="63"/>
      <c r="C303" s="63"/>
      <c r="D303" s="63"/>
      <c r="E303" s="63"/>
      <c r="F303" s="63"/>
      <c r="G303" s="281" t="s">
        <v>1126</v>
      </c>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63"/>
      <c r="AU303" s="63"/>
      <c r="AV303" s="63"/>
      <c r="AW303" s="63"/>
      <c r="AX303" s="63"/>
      <c r="AY303" s="63"/>
      <c r="AZ303" s="63"/>
      <c r="BA303" s="63"/>
      <c r="BB303" s="63"/>
      <c r="BC303" s="63"/>
      <c r="BD303" s="63"/>
      <c r="BE303" s="63"/>
      <c r="BF303" s="63"/>
      <c r="BG303" s="63"/>
      <c r="BH303" s="63"/>
      <c r="BI303" s="63"/>
      <c r="BJ303" s="63"/>
    </row>
    <row r="304" spans="2:62" ht="15" customHeight="1">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row>
    <row r="305" spans="2:62" ht="15" customHeight="1">
      <c r="B305" s="63"/>
      <c r="C305" s="63"/>
      <c r="D305" s="63"/>
      <c r="E305" s="63"/>
      <c r="F305" s="63"/>
      <c r="G305" s="939" t="str">
        <f>IF(ISBLANK('02入力票（その２）'!$G$168),"年　　　月　　　日",'02入力票（その２）'!$G$168)</f>
        <v>年　　　月　　　日</v>
      </c>
      <c r="H305" s="939"/>
      <c r="I305" s="939"/>
      <c r="J305" s="939"/>
      <c r="K305" s="939"/>
      <c r="L305" s="939"/>
      <c r="M305" s="939"/>
      <c r="N305" s="939"/>
      <c r="O305" s="939"/>
      <c r="P305" s="939"/>
      <c r="Q305" s="939"/>
      <c r="R305" s="939"/>
      <c r="S305" s="276"/>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row>
    <row r="306" spans="2:62" ht="15" customHeight="1">
      <c r="B306" s="63"/>
      <c r="C306" s="63"/>
      <c r="D306" s="63"/>
      <c r="E306" s="63"/>
      <c r="F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row>
    <row r="307" spans="2:62" ht="15" customHeight="1">
      <c r="B307" s="63"/>
      <c r="C307" s="63"/>
      <c r="D307" s="63"/>
      <c r="E307" s="63"/>
      <c r="F307" s="63"/>
      <c r="G307" s="943" t="s">
        <v>2479</v>
      </c>
      <c r="H307" s="943"/>
      <c r="I307" s="943"/>
      <c r="J307" s="943"/>
      <c r="K307" s="943"/>
      <c r="L307" s="943"/>
      <c r="M307" s="943"/>
      <c r="N307" s="943"/>
      <c r="O307" s="943"/>
      <c r="P307" s="943"/>
      <c r="Q307" s="943"/>
      <c r="R307" s="943"/>
      <c r="S307" s="943"/>
      <c r="T307" s="943"/>
      <c r="U307" s="943"/>
      <c r="V307" s="943"/>
      <c r="W307" s="943"/>
      <c r="X307" s="943"/>
      <c r="Y307" s="943"/>
      <c r="Z307" s="943"/>
      <c r="AA307" s="943"/>
      <c r="AB307" s="683" t="s">
        <v>670</v>
      </c>
      <c r="AC307" s="683"/>
      <c r="AD307" s="68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row>
    <row r="308" spans="2:62" ht="15" customHeight="1">
      <c r="B308" s="63"/>
      <c r="C308" s="63"/>
      <c r="D308" s="63"/>
      <c r="E308" s="63"/>
      <c r="F308" s="63"/>
      <c r="G308" s="943"/>
      <c r="H308" s="943"/>
      <c r="I308" s="943"/>
      <c r="J308" s="943"/>
      <c r="K308" s="943"/>
      <c r="L308" s="943"/>
      <c r="M308" s="943"/>
      <c r="N308" s="943"/>
      <c r="O308" s="943"/>
      <c r="P308" s="943"/>
      <c r="Q308" s="943"/>
      <c r="R308" s="943"/>
      <c r="S308" s="943"/>
      <c r="T308" s="943"/>
      <c r="U308" s="943"/>
      <c r="V308" s="943"/>
      <c r="W308" s="943"/>
      <c r="X308" s="943"/>
      <c r="Y308" s="943"/>
      <c r="Z308" s="943"/>
      <c r="AA308" s="943"/>
      <c r="AB308" s="683"/>
      <c r="AC308" s="683"/>
      <c r="AD308" s="68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row>
    <row r="309" spans="2:62" ht="15" customHeight="1">
      <c r="B309" s="63"/>
      <c r="C309" s="63"/>
      <c r="D309" s="63"/>
      <c r="E309" s="63"/>
      <c r="F309" s="63"/>
      <c r="G309" s="943"/>
      <c r="H309" s="943"/>
      <c r="I309" s="943"/>
      <c r="J309" s="943"/>
      <c r="K309" s="943"/>
      <c r="L309" s="943"/>
      <c r="M309" s="943"/>
      <c r="N309" s="943"/>
      <c r="O309" s="943"/>
      <c r="P309" s="943"/>
      <c r="Q309" s="943"/>
      <c r="R309" s="943"/>
      <c r="S309" s="943"/>
      <c r="T309" s="943"/>
      <c r="U309" s="943"/>
      <c r="V309" s="943"/>
      <c r="W309" s="943"/>
      <c r="X309" s="943"/>
      <c r="Y309" s="943"/>
      <c r="Z309" s="943"/>
      <c r="AA309" s="943"/>
      <c r="AB309" s="683"/>
      <c r="AC309" s="683"/>
      <c r="AD309" s="68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row>
    <row r="310" spans="2:62" ht="15" customHeight="1">
      <c r="B310" s="63"/>
      <c r="C310" s="63"/>
      <c r="D310" s="63"/>
      <c r="E310" s="63"/>
      <c r="F310" s="63"/>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683"/>
      <c r="AC310" s="683"/>
      <c r="AD310" s="68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row>
    <row r="311" spans="2:62" ht="15" customHeight="1">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row>
    <row r="312" spans="2:62" ht="15" customHeight="1">
      <c r="B312" s="63"/>
      <c r="C312" s="63"/>
      <c r="D312" s="63"/>
      <c r="E312" s="63"/>
      <c r="F312" s="168"/>
      <c r="G312" s="63"/>
      <c r="H312" s="63"/>
      <c r="I312" s="161"/>
      <c r="J312" s="656" t="s">
        <v>44</v>
      </c>
      <c r="K312" s="656"/>
      <c r="L312" s="656"/>
      <c r="M312" s="656"/>
      <c r="N312" s="656"/>
      <c r="O312" s="62"/>
      <c r="P312" s="62"/>
      <c r="Q312" s="62" t="str">
        <f>CONCATENATE(P124,"　",AQ124)</f>
        <v>※　選択してください。　</v>
      </c>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Q312" s="63"/>
      <c r="AR312" s="63"/>
      <c r="AS312" s="63"/>
      <c r="AT312" s="63"/>
      <c r="AU312" s="63"/>
      <c r="AV312" s="63"/>
      <c r="AW312" s="63"/>
      <c r="AX312" s="63"/>
      <c r="AY312" s="63"/>
      <c r="AZ312" s="63"/>
      <c r="BA312" s="63"/>
      <c r="BB312" s="63"/>
      <c r="BC312" s="63"/>
      <c r="BD312" s="63"/>
      <c r="BE312" s="63"/>
      <c r="BF312" s="63"/>
      <c r="BG312" s="63"/>
      <c r="BH312" s="63"/>
      <c r="BI312" s="63"/>
      <c r="BJ312" s="63"/>
    </row>
    <row r="313" spans="2:62" ht="15" customHeight="1">
      <c r="B313" s="63"/>
      <c r="C313" s="63"/>
      <c r="D313" s="63"/>
      <c r="E313" s="63"/>
      <c r="F313" s="168"/>
      <c r="G313" s="63"/>
      <c r="H313" s="63"/>
      <c r="I313" s="63"/>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Q313" s="63"/>
      <c r="AR313" s="63"/>
      <c r="AS313" s="63"/>
      <c r="AT313" s="63"/>
      <c r="AU313" s="63"/>
      <c r="AV313" s="63"/>
      <c r="AW313" s="63"/>
      <c r="AX313" s="63"/>
      <c r="AY313" s="63"/>
      <c r="AZ313" s="63"/>
      <c r="BA313" s="63"/>
      <c r="BB313" s="63"/>
      <c r="BC313" s="63"/>
      <c r="BD313" s="63"/>
      <c r="BE313" s="63"/>
      <c r="BF313" s="63"/>
      <c r="BG313" s="63"/>
      <c r="BH313" s="63"/>
      <c r="BI313" s="63"/>
      <c r="BJ313" s="63"/>
    </row>
    <row r="314" spans="2:62" ht="15" customHeight="1">
      <c r="B314" s="63"/>
      <c r="C314" s="63"/>
      <c r="D314" s="63"/>
      <c r="E314" s="63"/>
      <c r="F314" s="168"/>
      <c r="G314" s="63"/>
      <c r="H314" s="63"/>
      <c r="I314" s="63"/>
      <c r="J314" s="656" t="s">
        <v>606</v>
      </c>
      <c r="K314" s="656"/>
      <c r="L314" s="656"/>
      <c r="M314" s="656"/>
      <c r="N314" s="656"/>
      <c r="O314" s="62"/>
      <c r="P314" s="62"/>
      <c r="Q314" s="62" t="str">
        <f>P127</f>
        <v/>
      </c>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Q314" s="63"/>
      <c r="AR314" s="63"/>
      <c r="AS314" s="63"/>
      <c r="AT314" s="63"/>
      <c r="AU314" s="63"/>
      <c r="AV314" s="63"/>
      <c r="AW314" s="63"/>
      <c r="AX314" s="63"/>
      <c r="AY314" s="63"/>
      <c r="AZ314" s="63"/>
      <c r="BA314" s="63"/>
      <c r="BB314" s="63"/>
      <c r="BC314" s="63"/>
      <c r="BD314" s="63"/>
      <c r="BE314" s="63"/>
      <c r="BF314" s="63"/>
      <c r="BG314" s="63"/>
      <c r="BH314" s="63"/>
      <c r="BI314" s="63"/>
      <c r="BJ314" s="63"/>
    </row>
    <row r="315" spans="2:62" ht="15" customHeight="1">
      <c r="B315" s="63"/>
      <c r="C315" s="63"/>
      <c r="D315" s="63"/>
      <c r="E315" s="63"/>
      <c r="F315" s="168"/>
      <c r="G315" s="63"/>
      <c r="H315" s="63"/>
      <c r="I315" s="63"/>
      <c r="J315" s="62"/>
      <c r="K315" s="62"/>
      <c r="L315" s="62"/>
      <c r="M315" s="62"/>
      <c r="N315" s="62"/>
      <c r="O315" s="62"/>
      <c r="P315" s="62"/>
      <c r="Q315" s="62" t="str">
        <f>P130</f>
        <v/>
      </c>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Q315" s="63"/>
      <c r="AR315" s="63"/>
      <c r="AS315" s="63"/>
      <c r="AT315" s="63"/>
      <c r="AU315" s="63"/>
      <c r="AV315" s="63"/>
      <c r="AW315" s="63"/>
      <c r="AX315" s="63"/>
      <c r="AY315" s="63"/>
      <c r="AZ315" s="63"/>
      <c r="BA315" s="63"/>
      <c r="BB315" s="63"/>
      <c r="BC315" s="63"/>
      <c r="BD315" s="63"/>
      <c r="BE315" s="63"/>
      <c r="BF315" s="63"/>
      <c r="BG315" s="63"/>
      <c r="BH315" s="63"/>
      <c r="BI315" s="63"/>
      <c r="BJ315" s="63"/>
    </row>
    <row r="316" spans="2:62" ht="15" customHeight="1">
      <c r="B316" s="63"/>
      <c r="C316" s="63"/>
      <c r="D316" s="63"/>
      <c r="E316" s="63"/>
      <c r="F316" s="168"/>
      <c r="G316" s="63"/>
      <c r="H316" s="212"/>
      <c r="I316" s="212"/>
      <c r="J316" s="656" t="s">
        <v>767</v>
      </c>
      <c r="K316" s="656"/>
      <c r="L316" s="656"/>
      <c r="M316" s="656"/>
      <c r="N316" s="656"/>
      <c r="O316" s="62"/>
      <c r="P316" s="62"/>
      <c r="Q316" s="62" t="str">
        <f>AC130</f>
        <v/>
      </c>
      <c r="R316" s="62"/>
      <c r="S316" s="62"/>
      <c r="T316" s="62"/>
      <c r="U316" s="62"/>
      <c r="V316" s="62"/>
      <c r="W316" s="62"/>
      <c r="X316" s="62"/>
      <c r="Y316" s="62"/>
      <c r="Z316" s="62"/>
      <c r="AA316" s="62"/>
      <c r="AB316" s="62"/>
      <c r="AC316" s="62"/>
      <c r="AD316" s="62"/>
      <c r="AE316" s="187" t="s">
        <v>768</v>
      </c>
      <c r="AF316" s="62"/>
      <c r="AG316" s="62"/>
      <c r="AI316" s="62"/>
      <c r="AJ316" s="62"/>
      <c r="AK316" s="62"/>
      <c r="AL316" s="62"/>
      <c r="AM316" s="62"/>
      <c r="AQ316" s="63"/>
      <c r="AR316" s="63"/>
      <c r="AS316" s="63"/>
      <c r="AT316" s="63"/>
      <c r="AU316" s="63"/>
      <c r="AV316" s="63"/>
      <c r="AW316" s="63"/>
      <c r="AX316" s="63"/>
      <c r="AY316" s="63"/>
      <c r="AZ316" s="63"/>
      <c r="BA316" s="63"/>
      <c r="BB316" s="63"/>
      <c r="BC316" s="63"/>
      <c r="BD316" s="63"/>
      <c r="BE316" s="63"/>
      <c r="BF316" s="63"/>
      <c r="BG316" s="63"/>
      <c r="BH316" s="63"/>
      <c r="BI316" s="63"/>
      <c r="BJ316" s="63"/>
    </row>
    <row r="317" spans="2:62" ht="15" customHeight="1">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row>
    <row r="318" spans="2:62" ht="15" customHeight="1">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row>
    <row r="319" spans="2:62" ht="15" customHeight="1">
      <c r="B319" s="63"/>
      <c r="C319" s="63"/>
      <c r="D319" s="195"/>
      <c r="E319" s="195"/>
      <c r="F319" s="195"/>
      <c r="G319" s="2" t="s">
        <v>769</v>
      </c>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63"/>
      <c r="AV319" s="63"/>
      <c r="AW319" s="63"/>
      <c r="AX319" s="63"/>
      <c r="AY319" s="63"/>
      <c r="AZ319" s="63"/>
      <c r="BA319" s="63"/>
      <c r="BB319" s="63"/>
      <c r="BC319" s="63"/>
      <c r="BD319" s="63"/>
      <c r="BE319" s="63"/>
      <c r="BF319" s="63"/>
      <c r="BG319" s="63"/>
      <c r="BH319" s="63"/>
      <c r="BI319" s="63"/>
      <c r="BJ319" s="63"/>
    </row>
    <row r="320" spans="2:62" ht="15" customHeight="1">
      <c r="B320" s="63"/>
      <c r="C320" s="63"/>
      <c r="D320" s="195"/>
      <c r="E320" s="195"/>
      <c r="F320" s="195"/>
      <c r="G320" s="223" t="s">
        <v>770</v>
      </c>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63"/>
      <c r="AV320" s="63"/>
      <c r="AW320" s="63"/>
      <c r="AX320" s="63"/>
      <c r="AY320" s="63"/>
      <c r="AZ320" s="63"/>
      <c r="BA320" s="63"/>
      <c r="BB320" s="63"/>
      <c r="BC320" s="63"/>
      <c r="BD320" s="63"/>
      <c r="BE320" s="63"/>
      <c r="BF320" s="159"/>
      <c r="BG320" s="63"/>
      <c r="BH320" s="63"/>
      <c r="BI320" s="63"/>
      <c r="BJ320" s="63"/>
    </row>
    <row r="321" spans="2:62" ht="15" customHeight="1">
      <c r="B321" s="63"/>
      <c r="C321" s="63"/>
      <c r="D321" s="63"/>
      <c r="E321" s="63"/>
      <c r="F321" s="63"/>
      <c r="G321" s="223" t="s">
        <v>771</v>
      </c>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63"/>
      <c r="AF321" s="63"/>
      <c r="AG321" s="63"/>
      <c r="AH321" s="63"/>
      <c r="AI321" s="63"/>
      <c r="AJ321" s="63"/>
      <c r="AK321" s="63"/>
      <c r="AL321" s="63"/>
      <c r="AM321" s="63"/>
      <c r="AN321" s="63"/>
      <c r="AO321" s="63"/>
      <c r="AP321" s="63"/>
      <c r="AQ321" s="63"/>
      <c r="AR321" s="63"/>
      <c r="AS321" s="63"/>
      <c r="AT321" s="63"/>
      <c r="AU321" s="63"/>
      <c r="AV321" s="63"/>
      <c r="AW321" s="63"/>
      <c r="AX321" s="63"/>
      <c r="AZ321" s="63"/>
      <c r="BA321" s="63"/>
      <c r="BB321" s="63"/>
      <c r="BC321" s="63"/>
      <c r="BD321" s="63"/>
      <c r="BE321" s="63"/>
      <c r="BF321" s="63"/>
      <c r="BH321" s="63"/>
      <c r="BI321" s="63"/>
      <c r="BJ321" s="63"/>
    </row>
    <row r="322" spans="2:62" ht="15" customHeight="1">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row>
    <row r="323" spans="2:62" ht="15" customHeight="1">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row>
    <row r="324" spans="2:62" ht="15" customHeight="1">
      <c r="B324" s="63"/>
      <c r="C324" s="63"/>
      <c r="D324" s="63"/>
      <c r="E324" s="187"/>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3"/>
      <c r="BF324" s="63"/>
      <c r="BG324" s="63"/>
      <c r="BH324" s="63"/>
      <c r="BI324" s="63"/>
      <c r="BJ324" s="63"/>
    </row>
    <row r="325" spans="2:62" ht="15" customHeight="1">
      <c r="B325" s="63"/>
      <c r="C325" s="63"/>
      <c r="D325" s="63"/>
      <c r="E325" s="187"/>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3"/>
      <c r="BF325" s="63"/>
      <c r="BG325" s="63"/>
      <c r="BH325" s="63"/>
      <c r="BI325" s="63"/>
      <c r="BJ325" s="63"/>
    </row>
    <row r="326" spans="2:62" ht="15" customHeight="1">
      <c r="B326" s="63"/>
      <c r="C326" s="63"/>
      <c r="D326" s="63"/>
      <c r="E326" s="187"/>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3"/>
      <c r="BF326" s="63"/>
      <c r="BG326" s="63"/>
      <c r="BH326" s="63"/>
      <c r="BI326" s="63"/>
      <c r="BJ326" s="63"/>
    </row>
    <row r="327" spans="2:62" ht="19.5" customHeight="1">
      <c r="B327" s="63"/>
      <c r="C327" s="63"/>
      <c r="D327" s="63"/>
      <c r="E327" s="187"/>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3"/>
      <c r="BF327" s="63"/>
      <c r="BG327" s="63"/>
      <c r="BH327" s="63"/>
      <c r="BI327" s="63"/>
      <c r="BJ327" s="63"/>
    </row>
    <row r="328" spans="2:62" ht="25.5" customHeight="1">
      <c r="B328" s="653" t="s">
        <v>2189</v>
      </c>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B328" s="653"/>
      <c r="AC328" s="653"/>
      <c r="AD328" s="653"/>
      <c r="AE328" s="653"/>
      <c r="AF328" s="653"/>
      <c r="AG328" s="653"/>
      <c r="AH328" s="653"/>
      <c r="AI328" s="653"/>
      <c r="AJ328" s="653"/>
      <c r="AK328" s="653"/>
      <c r="AL328" s="653"/>
      <c r="AM328" s="653"/>
      <c r="AN328" s="653"/>
      <c r="AO328" s="653"/>
      <c r="AP328" s="653"/>
      <c r="AQ328" s="653"/>
      <c r="AR328" s="653"/>
      <c r="AS328" s="653"/>
      <c r="AT328" s="653"/>
      <c r="AU328" s="653"/>
      <c r="AV328" s="653"/>
      <c r="AW328" s="653"/>
      <c r="AX328" s="653"/>
      <c r="AY328" s="653"/>
      <c r="AZ328" s="653"/>
      <c r="BA328" s="653"/>
      <c r="BB328" s="653"/>
      <c r="BC328" s="653"/>
      <c r="BD328" s="653"/>
      <c r="BE328" s="653"/>
      <c r="BF328" s="653"/>
      <c r="BG328" s="653"/>
      <c r="BH328" s="653"/>
      <c r="BI328" s="63"/>
      <c r="BJ328" s="63"/>
    </row>
    <row r="329" spans="2:62" ht="14.25" customHeight="1">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63"/>
      <c r="BJ329" s="63"/>
    </row>
    <row r="330" spans="2:62" ht="14.25" customHeight="1">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63"/>
      <c r="BJ330" s="63"/>
    </row>
    <row r="331" spans="2:62" ht="20.100000000000001" customHeight="1">
      <c r="B331" s="364"/>
      <c r="C331" s="365" t="s">
        <v>2443</v>
      </c>
      <c r="D331" s="365"/>
      <c r="E331" s="365"/>
      <c r="F331" s="365"/>
      <c r="G331" s="365"/>
      <c r="H331" s="365"/>
      <c r="I331" s="365"/>
      <c r="J331" s="365"/>
      <c r="K331" s="365"/>
      <c r="L331" s="365"/>
      <c r="M331" s="364"/>
      <c r="N331" s="364"/>
      <c r="O331" s="364"/>
      <c r="P331" s="364"/>
      <c r="Q331" s="364"/>
      <c r="R331" s="364"/>
    </row>
    <row r="332" spans="2:62" ht="20.100000000000001" customHeight="1">
      <c r="B332" s="364"/>
      <c r="C332" s="365" t="s">
        <v>2187</v>
      </c>
      <c r="D332" s="365"/>
      <c r="E332" s="365"/>
      <c r="F332" s="365"/>
      <c r="G332" s="365"/>
      <c r="H332" s="365"/>
      <c r="I332" s="365"/>
      <c r="J332" s="365"/>
      <c r="K332" s="365"/>
      <c r="L332" s="365"/>
      <c r="M332" s="364"/>
      <c r="N332" s="364"/>
      <c r="O332" s="364"/>
      <c r="P332" s="364"/>
      <c r="Q332" s="364"/>
      <c r="R332" s="364"/>
    </row>
    <row r="333" spans="2:62">
      <c r="B333" s="63"/>
      <c r="C333" s="223"/>
      <c r="D333" s="223"/>
      <c r="E333" s="223"/>
      <c r="F333" s="223"/>
      <c r="G333" s="223"/>
      <c r="H333" s="223"/>
      <c r="I333" s="223"/>
      <c r="J333" s="223"/>
      <c r="K333" s="223"/>
      <c r="L333" s="654"/>
      <c r="M333" s="654"/>
      <c r="N333" s="654"/>
      <c r="O333" s="63"/>
      <c r="P333" s="63"/>
      <c r="Q333" s="63"/>
      <c r="R333" s="63"/>
    </row>
    <row r="334" spans="2:62">
      <c r="B334" s="63"/>
      <c r="C334" s="654"/>
      <c r="D334" s="654"/>
      <c r="E334" s="654"/>
      <c r="F334" s="63"/>
      <c r="G334" s="276"/>
      <c r="H334" s="276"/>
      <c r="I334" s="276"/>
      <c r="J334" s="276"/>
      <c r="K334" s="276"/>
      <c r="L334" s="276"/>
      <c r="M334" s="276"/>
      <c r="N334" s="276"/>
      <c r="O334" s="276"/>
      <c r="P334" s="276"/>
      <c r="Q334" s="276"/>
      <c r="R334" s="276"/>
      <c r="AS334" s="939"/>
      <c r="AT334" s="939"/>
      <c r="AU334" s="939"/>
      <c r="AV334" s="939"/>
      <c r="AW334" s="939"/>
      <c r="AX334" s="939"/>
      <c r="AY334" s="939"/>
      <c r="AZ334" s="939"/>
      <c r="BA334" s="939"/>
      <c r="BB334" s="939"/>
      <c r="BC334" s="939"/>
      <c r="BD334" s="939"/>
    </row>
    <row r="335" spans="2:62" ht="18.95" customHeight="1">
      <c r="B335" s="63"/>
      <c r="C335" s="63"/>
      <c r="D335" s="63"/>
      <c r="E335" s="63"/>
      <c r="F335" s="63"/>
      <c r="G335" s="939" t="str">
        <f>IF(ISBLANK('02入力票（その２）'!$G$168),"年　　　月　　　日",'02入力票（その２）'!$G$168)</f>
        <v>年　　　月　　　日</v>
      </c>
      <c r="H335" s="939"/>
      <c r="I335" s="939"/>
      <c r="J335" s="939"/>
      <c r="K335" s="939"/>
      <c r="L335" s="939"/>
      <c r="M335" s="939"/>
      <c r="N335" s="939"/>
      <c r="O335" s="939"/>
      <c r="P335" s="939"/>
      <c r="Q335" s="939"/>
      <c r="R335" s="939"/>
      <c r="S335" s="276"/>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row>
    <row r="336" spans="2:62" ht="18.95" customHeight="1">
      <c r="B336" s="63"/>
      <c r="C336" s="63"/>
      <c r="D336" s="63"/>
      <c r="E336" s="63"/>
      <c r="F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row>
    <row r="337" spans="2:62" ht="32.25" customHeight="1">
      <c r="B337" s="63"/>
      <c r="C337" s="63"/>
      <c r="D337" s="63"/>
      <c r="E337" s="63"/>
      <c r="F337" s="63"/>
      <c r="G337" s="943" t="s">
        <v>2479</v>
      </c>
      <c r="H337" s="943"/>
      <c r="I337" s="943"/>
      <c r="J337" s="943"/>
      <c r="K337" s="943"/>
      <c r="L337" s="943"/>
      <c r="M337" s="943"/>
      <c r="N337" s="943"/>
      <c r="O337" s="943"/>
      <c r="P337" s="943"/>
      <c r="Q337" s="943"/>
      <c r="R337" s="943"/>
      <c r="S337" s="943"/>
      <c r="T337" s="943"/>
      <c r="U337" s="943"/>
      <c r="V337" s="943"/>
      <c r="W337" s="943"/>
      <c r="X337" s="943"/>
      <c r="Y337" s="943"/>
      <c r="Z337" s="943"/>
      <c r="AA337" s="943"/>
      <c r="AB337" s="683" t="s">
        <v>670</v>
      </c>
      <c r="AC337" s="683"/>
      <c r="AD337" s="68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row>
    <row r="338" spans="2:62" ht="32.25" customHeight="1">
      <c r="B338" s="63"/>
      <c r="C338" s="63"/>
      <c r="D338" s="63"/>
      <c r="E338" s="63"/>
      <c r="F338" s="63"/>
      <c r="G338" s="943"/>
      <c r="H338" s="943"/>
      <c r="I338" s="943"/>
      <c r="J338" s="943"/>
      <c r="K338" s="943"/>
      <c r="L338" s="943"/>
      <c r="M338" s="943"/>
      <c r="N338" s="943"/>
      <c r="O338" s="943"/>
      <c r="P338" s="943"/>
      <c r="Q338" s="943"/>
      <c r="R338" s="943"/>
      <c r="S338" s="943"/>
      <c r="T338" s="943"/>
      <c r="U338" s="943"/>
      <c r="V338" s="943"/>
      <c r="W338" s="943"/>
      <c r="X338" s="943"/>
      <c r="Y338" s="943"/>
      <c r="Z338" s="943"/>
      <c r="AA338" s="943"/>
      <c r="AB338" s="683"/>
      <c r="AC338" s="683"/>
      <c r="AD338" s="68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row>
    <row r="339" spans="2:62" ht="18.95" customHeight="1">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row>
    <row r="340" spans="2:62" ht="18.95" customHeight="1">
      <c r="B340" s="63"/>
      <c r="C340" s="63"/>
      <c r="D340" s="63"/>
      <c r="E340" s="63"/>
      <c r="F340" s="168"/>
      <c r="G340" s="63"/>
      <c r="H340" s="63"/>
      <c r="I340" s="161"/>
      <c r="J340" s="656" t="s">
        <v>44</v>
      </c>
      <c r="K340" s="656"/>
      <c r="L340" s="656"/>
      <c r="M340" s="656"/>
      <c r="N340" s="656"/>
      <c r="O340" s="62"/>
      <c r="P340" s="62"/>
      <c r="Q340" s="62" t="str">
        <f>CONCATENATE(P124,"　",AQ124)</f>
        <v>※　選択してください。　</v>
      </c>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Q340" s="63"/>
      <c r="AR340" s="63"/>
      <c r="AS340" s="63"/>
      <c r="AT340" s="63"/>
      <c r="AU340" s="63"/>
      <c r="AV340" s="63"/>
      <c r="AW340" s="63"/>
      <c r="AX340" s="63"/>
      <c r="AY340" s="63"/>
      <c r="AZ340" s="63"/>
      <c r="BA340" s="63"/>
      <c r="BB340" s="63"/>
      <c r="BC340" s="63"/>
      <c r="BD340" s="63"/>
      <c r="BE340" s="63"/>
      <c r="BF340" s="63"/>
      <c r="BG340" s="63"/>
      <c r="BH340" s="63"/>
      <c r="BI340" s="63"/>
      <c r="BJ340" s="63"/>
    </row>
    <row r="341" spans="2:62" ht="18.75" customHeight="1">
      <c r="B341" s="63"/>
      <c r="C341" s="63"/>
      <c r="D341" s="63"/>
      <c r="E341" s="63"/>
      <c r="F341" s="168"/>
      <c r="G341" s="63"/>
      <c r="H341" s="63"/>
      <c r="I341" s="63"/>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Q341" s="63"/>
      <c r="AR341" s="63"/>
      <c r="AS341" s="63"/>
      <c r="AT341" s="63"/>
      <c r="AU341" s="63"/>
      <c r="AV341" s="63"/>
      <c r="AW341" s="63"/>
      <c r="AX341" s="63"/>
      <c r="AY341" s="63"/>
      <c r="AZ341" s="63"/>
      <c r="BA341" s="63"/>
      <c r="BB341" s="63"/>
      <c r="BC341" s="63"/>
      <c r="BD341" s="63"/>
      <c r="BE341" s="63"/>
      <c r="BF341" s="63"/>
      <c r="BG341" s="63"/>
      <c r="BH341" s="63"/>
      <c r="BI341" s="63"/>
      <c r="BJ341" s="63"/>
    </row>
    <row r="342" spans="2:62" ht="18.95" customHeight="1">
      <c r="B342" s="63"/>
      <c r="C342" s="63"/>
      <c r="D342" s="63"/>
      <c r="E342" s="63"/>
      <c r="F342" s="168"/>
      <c r="G342" s="63"/>
      <c r="H342" s="63"/>
      <c r="I342" s="63"/>
      <c r="J342" s="656" t="s">
        <v>606</v>
      </c>
      <c r="K342" s="656"/>
      <c r="L342" s="656"/>
      <c r="M342" s="656"/>
      <c r="N342" s="656"/>
      <c r="O342" s="62"/>
      <c r="P342" s="62"/>
      <c r="Q342" s="62" t="str">
        <f>P127</f>
        <v/>
      </c>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Q342" s="63"/>
      <c r="AR342" s="63"/>
      <c r="AS342" s="63"/>
      <c r="AT342" s="63"/>
      <c r="AU342" s="63"/>
      <c r="AV342" s="63"/>
      <c r="AW342" s="63"/>
      <c r="AX342" s="63"/>
      <c r="AY342" s="63"/>
      <c r="AZ342" s="63"/>
      <c r="BA342" s="63"/>
      <c r="BB342" s="63"/>
      <c r="BC342" s="63"/>
      <c r="BD342" s="63"/>
      <c r="BE342" s="63"/>
      <c r="BF342" s="63"/>
      <c r="BG342" s="63"/>
      <c r="BH342" s="63"/>
      <c r="BI342" s="63"/>
      <c r="BJ342" s="63"/>
    </row>
    <row r="343" spans="2:62" ht="18.95" customHeight="1">
      <c r="B343" s="63"/>
      <c r="C343" s="63"/>
      <c r="D343" s="63"/>
      <c r="E343" s="63"/>
      <c r="F343" s="168"/>
      <c r="G343" s="63"/>
      <c r="H343" s="63"/>
      <c r="I343" s="63"/>
      <c r="J343" s="62"/>
      <c r="K343" s="62"/>
      <c r="L343" s="62"/>
      <c r="M343" s="62"/>
      <c r="N343" s="62"/>
      <c r="O343" s="62"/>
      <c r="P343" s="62"/>
      <c r="Q343" s="62" t="str">
        <f>P130</f>
        <v/>
      </c>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Q343" s="63"/>
      <c r="AR343" s="63"/>
      <c r="AS343" s="63"/>
      <c r="AT343" s="63"/>
      <c r="AU343" s="63"/>
      <c r="AV343" s="63"/>
      <c r="AW343" s="63"/>
      <c r="AX343" s="63"/>
      <c r="AY343" s="63"/>
      <c r="AZ343" s="63"/>
      <c r="BA343" s="63"/>
      <c r="BB343" s="63"/>
      <c r="BC343" s="63"/>
      <c r="BD343" s="63"/>
      <c r="BE343" s="63"/>
      <c r="BF343" s="63"/>
      <c r="BG343" s="63"/>
      <c r="BH343" s="63"/>
      <c r="BI343" s="63"/>
      <c r="BJ343" s="63"/>
    </row>
    <row r="344" spans="2:62" ht="18.95" customHeight="1">
      <c r="B344" s="63"/>
      <c r="C344" s="63"/>
      <c r="D344" s="63"/>
      <c r="E344" s="63"/>
      <c r="F344" s="168"/>
      <c r="G344" s="63"/>
      <c r="H344" s="212"/>
      <c r="I344" s="212"/>
      <c r="J344" s="656" t="s">
        <v>767</v>
      </c>
      <c r="K344" s="656"/>
      <c r="L344" s="656"/>
      <c r="M344" s="656"/>
      <c r="N344" s="656"/>
      <c r="O344" s="62"/>
      <c r="P344" s="62"/>
      <c r="Q344" s="62" t="str">
        <f>AC130</f>
        <v/>
      </c>
      <c r="R344" s="62"/>
      <c r="S344" s="62"/>
      <c r="T344" s="62"/>
      <c r="U344" s="62"/>
      <c r="V344" s="62"/>
      <c r="W344" s="62"/>
      <c r="X344" s="62"/>
      <c r="Y344" s="62"/>
      <c r="Z344" s="62"/>
      <c r="AA344" s="62"/>
      <c r="AB344" s="62"/>
      <c r="AC344" s="62"/>
      <c r="AD344" s="62"/>
      <c r="AE344" s="187" t="s">
        <v>768</v>
      </c>
      <c r="AF344" s="62"/>
      <c r="AG344" s="62"/>
      <c r="AI344" s="62"/>
      <c r="AJ344" s="62"/>
      <c r="AK344" s="62"/>
      <c r="AL344" s="62"/>
      <c r="AM344" s="62"/>
      <c r="AQ344" s="63"/>
      <c r="AR344" s="63"/>
      <c r="AS344" s="63"/>
      <c r="AT344" s="63"/>
      <c r="AU344" s="63"/>
      <c r="AV344" s="63"/>
      <c r="AW344" s="63"/>
      <c r="AX344" s="63"/>
      <c r="AY344" s="63"/>
      <c r="AZ344" s="63"/>
      <c r="BA344" s="63"/>
      <c r="BB344" s="63"/>
      <c r="BC344" s="63"/>
      <c r="BD344" s="63"/>
      <c r="BE344" s="63"/>
      <c r="BF344" s="63"/>
      <c r="BG344" s="63"/>
      <c r="BH344" s="63"/>
      <c r="BI344" s="63"/>
      <c r="BJ344" s="63"/>
    </row>
    <row r="345" spans="2:62" ht="18.95" customHeight="1">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row>
    <row r="346" spans="2:62" ht="18.95" customHeight="1">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row>
    <row r="347" spans="2:62">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row>
    <row r="348" spans="2:62">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row>
    <row r="349" spans="2:62">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row>
    <row r="350" spans="2:62">
      <c r="B350" s="63" t="s">
        <v>772</v>
      </c>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row>
    <row r="351" spans="2:62">
      <c r="B351" s="63"/>
      <c r="C351" s="63" t="s">
        <v>851</v>
      </c>
      <c r="D351" s="63" t="s">
        <v>852</v>
      </c>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row>
    <row r="352" spans="2:62">
      <c r="B352" s="63"/>
      <c r="C352" s="241" t="s">
        <v>164</v>
      </c>
      <c r="D352" s="63" t="s">
        <v>773</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row>
    <row r="353" spans="2:62">
      <c r="B353" s="63"/>
      <c r="C353" s="241" t="s">
        <v>168</v>
      </c>
      <c r="D353" s="63" t="s">
        <v>774</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row>
    <row r="354" spans="2:62">
      <c r="B354" s="63"/>
      <c r="C354" s="241" t="s">
        <v>557</v>
      </c>
      <c r="D354" s="63" t="s">
        <v>775</v>
      </c>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row>
    <row r="355" spans="2:62">
      <c r="B355" s="63"/>
      <c r="C355" s="241" t="s">
        <v>776</v>
      </c>
      <c r="D355" s="63" t="s">
        <v>777</v>
      </c>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row>
    <row r="356" spans="2:62">
      <c r="B356" s="63"/>
      <c r="C356" s="241" t="s">
        <v>177</v>
      </c>
      <c r="D356" s="63" t="s">
        <v>778</v>
      </c>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row>
    <row r="357" spans="2:62">
      <c r="B357" s="63"/>
      <c r="C357" s="241" t="s">
        <v>565</v>
      </c>
      <c r="D357" s="63" t="s">
        <v>779</v>
      </c>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row>
    <row r="358" spans="2:62">
      <c r="B358" s="63"/>
      <c r="C358" s="241" t="s">
        <v>568</v>
      </c>
      <c r="D358" s="63" t="s">
        <v>780</v>
      </c>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row>
    <row r="359" spans="2:62">
      <c r="B359" s="63"/>
      <c r="C359" s="241" t="s">
        <v>596</v>
      </c>
      <c r="D359" s="63" t="s">
        <v>781</v>
      </c>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row>
    <row r="360" spans="2:62">
      <c r="B360" s="63"/>
      <c r="C360" s="241" t="s">
        <v>189</v>
      </c>
      <c r="D360" s="63" t="s">
        <v>782</v>
      </c>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row>
    <row r="361" spans="2:62">
      <c r="B361" s="63"/>
      <c r="C361" s="241" t="s">
        <v>576</v>
      </c>
      <c r="D361" s="63" t="s">
        <v>783</v>
      </c>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row>
    <row r="362" spans="2:62" ht="13.5" customHeight="1">
      <c r="B362" s="63"/>
      <c r="C362" s="241" t="s">
        <v>578</v>
      </c>
      <c r="D362" s="241" t="s">
        <v>784</v>
      </c>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row>
    <row r="363" spans="2:62">
      <c r="B363" s="63"/>
      <c r="C363" s="241" t="s">
        <v>580</v>
      </c>
      <c r="D363" s="241" t="s">
        <v>785</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row>
    <row r="364" spans="2:62">
      <c r="B364" s="63"/>
      <c r="C364" s="241" t="s">
        <v>851</v>
      </c>
      <c r="D364" s="241" t="s">
        <v>852</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row>
    <row r="365" spans="2:62" ht="13.5" customHeight="1">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row>
    <row r="366" spans="2:62">
      <c r="B366" s="63"/>
      <c r="C366" s="63" t="s">
        <v>876</v>
      </c>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row>
    <row r="367" spans="2:62" ht="13.5" customHeight="1">
      <c r="B367" s="63"/>
      <c r="C367" s="63" t="s">
        <v>854</v>
      </c>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row>
    <row r="368" spans="2:62">
      <c r="B368" s="63"/>
      <c r="C368" s="63" t="s">
        <v>1127</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row>
    <row r="369" spans="2:62">
      <c r="B369" s="63"/>
      <c r="C369" s="63" t="s">
        <v>876</v>
      </c>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row>
    <row r="370" spans="2:62">
      <c r="B370" s="63"/>
      <c r="C370" s="63" t="s">
        <v>1128</v>
      </c>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row>
    <row r="371" spans="2:62">
      <c r="B371" s="63"/>
      <c r="C371" s="63" t="s">
        <v>1129</v>
      </c>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row>
    <row r="372" spans="2:62">
      <c r="B372" s="63"/>
      <c r="C372" s="63" t="s">
        <v>1130</v>
      </c>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row>
    <row r="373" spans="2:62">
      <c r="B373" s="63"/>
      <c r="C373" s="63" t="s">
        <v>1131</v>
      </c>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row>
    <row r="374" spans="2:62">
      <c r="B374" s="63"/>
      <c r="C374" s="63" t="s">
        <v>1132</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row>
    <row r="375" spans="2:62">
      <c r="B375" s="63"/>
      <c r="C375" s="63" t="s">
        <v>1133</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row>
    <row r="376" spans="2:62">
      <c r="B376" s="63"/>
      <c r="C376" s="63" t="s">
        <v>876</v>
      </c>
      <c r="D376" s="63"/>
      <c r="E376" s="63"/>
      <c r="F376" s="63"/>
      <c r="G376" s="63"/>
      <c r="H376" s="63"/>
      <c r="I376" s="63"/>
      <c r="J376" s="63"/>
      <c r="K376" s="63"/>
      <c r="L376" s="63"/>
      <c r="M376" s="63"/>
      <c r="N376" s="63"/>
      <c r="O376" s="63"/>
      <c r="P376" s="63"/>
      <c r="Q376" s="63" t="s">
        <v>876</v>
      </c>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row>
    <row r="377" spans="2:62">
      <c r="B377" s="63"/>
      <c r="C377" s="63" t="s">
        <v>1134</v>
      </c>
      <c r="D377" s="63"/>
      <c r="E377" s="63"/>
      <c r="F377" s="63"/>
      <c r="G377" s="63"/>
      <c r="H377" s="63"/>
      <c r="I377" s="63"/>
      <c r="J377" s="63"/>
      <c r="K377" s="63"/>
      <c r="L377" s="63"/>
      <c r="M377" s="63"/>
      <c r="N377" s="63"/>
      <c r="O377" s="63"/>
      <c r="P377" s="63"/>
      <c r="Q377" s="63" t="str">
        <f t="shared" ref="Q377:Q408" si="8">CONCATENATE(L377,"　",C377)</f>
        <v>　（測量）</v>
      </c>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row>
    <row r="378" spans="2:62">
      <c r="B378" s="63"/>
      <c r="C378" s="63" t="s">
        <v>1135</v>
      </c>
      <c r="D378" s="63"/>
      <c r="E378" s="63"/>
      <c r="F378" s="63"/>
      <c r="G378" s="63"/>
      <c r="H378" s="63"/>
      <c r="I378" s="63"/>
      <c r="J378" s="63"/>
      <c r="K378" s="63"/>
      <c r="L378" s="940">
        <v>2101</v>
      </c>
      <c r="M378" s="940"/>
      <c r="N378" s="940"/>
      <c r="O378" s="63"/>
      <c r="P378" s="63"/>
      <c r="Q378" s="63" t="str">
        <f t="shared" si="8"/>
        <v>2101　測量一般</v>
      </c>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row>
    <row r="379" spans="2:62">
      <c r="B379" s="63"/>
      <c r="C379" s="63" t="s">
        <v>1136</v>
      </c>
      <c r="D379" s="63"/>
      <c r="E379" s="63"/>
      <c r="F379" s="63"/>
      <c r="G379" s="63"/>
      <c r="H379" s="63"/>
      <c r="I379" s="63"/>
      <c r="J379" s="63"/>
      <c r="K379" s="63"/>
      <c r="L379" s="940">
        <v>2102</v>
      </c>
      <c r="M379" s="940"/>
      <c r="N379" s="940"/>
      <c r="O379" s="63"/>
      <c r="P379" s="63"/>
      <c r="Q379" s="63" t="str">
        <f t="shared" si="8"/>
        <v>2102　地図の調整</v>
      </c>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row>
    <row r="380" spans="2:62">
      <c r="B380" s="63"/>
      <c r="C380" s="63" t="s">
        <v>1137</v>
      </c>
      <c r="D380" s="63"/>
      <c r="E380" s="63"/>
      <c r="F380" s="63"/>
      <c r="G380" s="63"/>
      <c r="H380" s="63"/>
      <c r="I380" s="63"/>
      <c r="J380" s="63"/>
      <c r="K380" s="63"/>
      <c r="L380" s="940">
        <v>2103</v>
      </c>
      <c r="M380" s="940"/>
      <c r="N380" s="940"/>
      <c r="O380" s="63"/>
      <c r="P380" s="63"/>
      <c r="Q380" s="63" t="str">
        <f t="shared" si="8"/>
        <v>2103　航空測量</v>
      </c>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row>
    <row r="381" spans="2:62">
      <c r="B381" s="63"/>
      <c r="C381" s="63" t="s">
        <v>1138</v>
      </c>
      <c r="D381" s="63"/>
      <c r="E381" s="63"/>
      <c r="F381" s="63"/>
      <c r="G381" s="63"/>
      <c r="H381" s="63"/>
      <c r="I381" s="63"/>
      <c r="J381" s="63"/>
      <c r="K381" s="63"/>
      <c r="L381" s="63"/>
      <c r="M381" s="63"/>
      <c r="N381" s="63"/>
      <c r="O381" s="63"/>
      <c r="P381" s="63"/>
      <c r="Q381" s="63" t="str">
        <f t="shared" si="8"/>
        <v>　（建築関係コンサル）</v>
      </c>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row>
    <row r="382" spans="2:62">
      <c r="B382" s="63"/>
      <c r="C382" s="63" t="s">
        <v>1139</v>
      </c>
      <c r="D382" s="63"/>
      <c r="E382" s="63"/>
      <c r="F382" s="63"/>
      <c r="G382" s="63"/>
      <c r="H382" s="63"/>
      <c r="I382" s="63"/>
      <c r="J382" s="63"/>
      <c r="K382" s="63"/>
      <c r="L382" s="940">
        <v>2201</v>
      </c>
      <c r="M382" s="940"/>
      <c r="N382" s="940"/>
      <c r="O382" s="63"/>
      <c r="P382" s="63"/>
      <c r="Q382" s="63" t="str">
        <f t="shared" si="8"/>
        <v>2201　建築一般</v>
      </c>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row>
    <row r="383" spans="2:62">
      <c r="B383" s="63"/>
      <c r="C383" s="63" t="s">
        <v>1140</v>
      </c>
      <c r="D383" s="63"/>
      <c r="E383" s="63"/>
      <c r="F383" s="63"/>
      <c r="G383" s="63"/>
      <c r="H383" s="63"/>
      <c r="I383" s="63"/>
      <c r="J383" s="63"/>
      <c r="K383" s="63"/>
      <c r="L383" s="940">
        <v>2202</v>
      </c>
      <c r="M383" s="940"/>
      <c r="N383" s="940"/>
      <c r="O383" s="63"/>
      <c r="P383" s="63"/>
      <c r="Q383" s="63" t="str">
        <f t="shared" si="8"/>
        <v>2202　意匠</v>
      </c>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row>
    <row r="384" spans="2:62">
      <c r="B384" s="63"/>
      <c r="C384" s="63" t="s">
        <v>1141</v>
      </c>
      <c r="D384" s="63"/>
      <c r="E384" s="63"/>
      <c r="F384" s="63"/>
      <c r="G384" s="63"/>
      <c r="H384" s="63"/>
      <c r="I384" s="63"/>
      <c r="J384" s="63"/>
      <c r="K384" s="63"/>
      <c r="L384" s="940">
        <v>2203</v>
      </c>
      <c r="M384" s="940"/>
      <c r="N384" s="940"/>
      <c r="O384" s="63"/>
      <c r="P384" s="63"/>
      <c r="Q384" s="63" t="str">
        <f t="shared" si="8"/>
        <v>2203　構造</v>
      </c>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row>
    <row r="385" spans="2:62">
      <c r="B385" s="63"/>
      <c r="C385" s="63" t="s">
        <v>1142</v>
      </c>
      <c r="D385" s="63"/>
      <c r="E385" s="63"/>
      <c r="F385" s="63"/>
      <c r="G385" s="63"/>
      <c r="H385" s="63"/>
      <c r="I385" s="63"/>
      <c r="J385" s="63"/>
      <c r="K385" s="63"/>
      <c r="L385" s="940">
        <v>2204</v>
      </c>
      <c r="M385" s="940"/>
      <c r="N385" s="940"/>
      <c r="O385" s="63"/>
      <c r="P385" s="63"/>
      <c r="Q385" s="63" t="str">
        <f t="shared" si="8"/>
        <v>2204　暖冷房</v>
      </c>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row>
    <row r="386" spans="2:62">
      <c r="B386" s="63"/>
      <c r="C386" s="63" t="s">
        <v>1143</v>
      </c>
      <c r="D386" s="63"/>
      <c r="E386" s="63"/>
      <c r="F386" s="63"/>
      <c r="G386" s="63"/>
      <c r="H386" s="63"/>
      <c r="I386" s="63"/>
      <c r="J386" s="63"/>
      <c r="K386" s="63"/>
      <c r="L386" s="940">
        <v>2205</v>
      </c>
      <c r="M386" s="940"/>
      <c r="N386" s="940"/>
      <c r="O386" s="63"/>
      <c r="P386" s="63"/>
      <c r="Q386" s="63" t="str">
        <f t="shared" si="8"/>
        <v>2205　衛生</v>
      </c>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row>
    <row r="387" spans="2:62">
      <c r="B387" s="63"/>
      <c r="C387" s="63" t="s">
        <v>1144</v>
      </c>
      <c r="D387" s="63"/>
      <c r="E387" s="63"/>
      <c r="F387" s="63"/>
      <c r="G387" s="63"/>
      <c r="H387" s="63"/>
      <c r="I387" s="63"/>
      <c r="J387" s="63"/>
      <c r="K387" s="63"/>
      <c r="L387" s="940">
        <v>2206</v>
      </c>
      <c r="M387" s="940"/>
      <c r="N387" s="940"/>
      <c r="O387" s="63"/>
      <c r="P387" s="63"/>
      <c r="Q387" s="63" t="str">
        <f t="shared" si="8"/>
        <v>2206　電気</v>
      </c>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row>
    <row r="388" spans="2:62">
      <c r="B388" s="63"/>
      <c r="C388" s="63" t="s">
        <v>1145</v>
      </c>
      <c r="D388" s="63"/>
      <c r="E388" s="63"/>
      <c r="F388" s="63"/>
      <c r="G388" s="63"/>
      <c r="H388" s="63"/>
      <c r="I388" s="63"/>
      <c r="J388" s="63"/>
      <c r="K388" s="63"/>
      <c r="L388" s="940">
        <v>2207</v>
      </c>
      <c r="M388" s="940"/>
      <c r="N388" s="940"/>
      <c r="O388" s="63"/>
      <c r="P388" s="63"/>
      <c r="Q388" s="63" t="str">
        <f t="shared" si="8"/>
        <v>2207　建築積算</v>
      </c>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row>
    <row r="389" spans="2:62">
      <c r="B389" s="63"/>
      <c r="C389" s="63" t="s">
        <v>1146</v>
      </c>
      <c r="D389" s="63"/>
      <c r="E389" s="63"/>
      <c r="F389" s="63"/>
      <c r="G389" s="63"/>
      <c r="H389" s="63"/>
      <c r="I389" s="63"/>
      <c r="J389" s="63"/>
      <c r="K389" s="63"/>
      <c r="L389" s="940">
        <v>2208</v>
      </c>
      <c r="M389" s="940"/>
      <c r="N389" s="940"/>
      <c r="O389" s="63"/>
      <c r="P389" s="63"/>
      <c r="Q389" s="63" t="str">
        <f t="shared" si="8"/>
        <v>2208　機械積算</v>
      </c>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row>
    <row r="390" spans="2:62">
      <c r="B390" s="63"/>
      <c r="C390" s="63" t="s">
        <v>1147</v>
      </c>
      <c r="D390" s="63"/>
      <c r="E390" s="63"/>
      <c r="F390" s="63"/>
      <c r="G390" s="63"/>
      <c r="H390" s="63"/>
      <c r="I390" s="63"/>
      <c r="J390" s="63"/>
      <c r="K390" s="63"/>
      <c r="L390" s="940">
        <v>2209</v>
      </c>
      <c r="M390" s="940"/>
      <c r="N390" s="940"/>
      <c r="O390" s="63"/>
      <c r="P390" s="63"/>
      <c r="Q390" s="63" t="str">
        <f t="shared" si="8"/>
        <v>2209　電気積算</v>
      </c>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row>
    <row r="391" spans="2:62">
      <c r="B391" s="63"/>
      <c r="C391" s="63" t="s">
        <v>1148</v>
      </c>
      <c r="D391" s="63"/>
      <c r="E391" s="63"/>
      <c r="F391" s="63"/>
      <c r="G391" s="63"/>
      <c r="H391" s="63"/>
      <c r="I391" s="63"/>
      <c r="J391" s="63"/>
      <c r="K391" s="63"/>
      <c r="L391" s="940">
        <v>2210</v>
      </c>
      <c r="M391" s="940"/>
      <c r="N391" s="940"/>
      <c r="O391" s="63"/>
      <c r="P391" s="63"/>
      <c r="Q391" s="63" t="str">
        <f t="shared" si="8"/>
        <v>2210　調査</v>
      </c>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row>
    <row r="392" spans="2:62">
      <c r="B392" s="63"/>
      <c r="C392" s="63" t="s">
        <v>1149</v>
      </c>
      <c r="D392" s="63"/>
      <c r="E392" s="63"/>
      <c r="F392" s="63"/>
      <c r="G392" s="63"/>
      <c r="H392" s="63"/>
      <c r="I392" s="63"/>
      <c r="J392" s="63"/>
      <c r="K392" s="63"/>
      <c r="L392" s="940">
        <v>2211</v>
      </c>
      <c r="M392" s="940"/>
      <c r="N392" s="940"/>
      <c r="O392" s="63"/>
      <c r="P392" s="63"/>
      <c r="Q392" s="63" t="str">
        <f t="shared" si="8"/>
        <v>2211　工事監理(建築）</v>
      </c>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row>
    <row r="393" spans="2:62">
      <c r="B393" s="63"/>
      <c r="C393" s="63" t="s">
        <v>1150</v>
      </c>
      <c r="D393" s="63"/>
      <c r="E393" s="63"/>
      <c r="F393" s="63"/>
      <c r="G393" s="63"/>
      <c r="H393" s="63"/>
      <c r="I393" s="63"/>
      <c r="J393" s="63"/>
      <c r="K393" s="63"/>
      <c r="L393" s="940">
        <v>2212</v>
      </c>
      <c r="M393" s="940"/>
      <c r="N393" s="940"/>
      <c r="O393" s="63"/>
      <c r="P393" s="63"/>
      <c r="Q393" s="63" t="str">
        <f t="shared" si="8"/>
        <v>2212　工事監理(電気）</v>
      </c>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row>
    <row r="394" spans="2:62">
      <c r="B394" s="63"/>
      <c r="C394" s="63" t="s">
        <v>1151</v>
      </c>
      <c r="D394" s="63"/>
      <c r="E394" s="63"/>
      <c r="F394" s="63"/>
      <c r="G394" s="63"/>
      <c r="H394" s="63"/>
      <c r="I394" s="63"/>
      <c r="J394" s="63"/>
      <c r="K394" s="63"/>
      <c r="L394" s="940">
        <v>2213</v>
      </c>
      <c r="M394" s="940"/>
      <c r="N394" s="940"/>
      <c r="O394" s="63"/>
      <c r="P394" s="63"/>
      <c r="Q394" s="63" t="str">
        <f t="shared" si="8"/>
        <v>2213　工事監理（機械）</v>
      </c>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row>
    <row r="395" spans="2:62">
      <c r="B395" s="63"/>
      <c r="C395" s="63" t="s">
        <v>1152</v>
      </c>
      <c r="D395" s="63"/>
      <c r="E395" s="63"/>
      <c r="F395" s="63"/>
      <c r="G395" s="63"/>
      <c r="H395" s="63"/>
      <c r="I395" s="63"/>
      <c r="J395" s="63"/>
      <c r="K395" s="63"/>
      <c r="L395" s="940">
        <v>2214</v>
      </c>
      <c r="M395" s="940"/>
      <c r="N395" s="940"/>
      <c r="O395" s="63"/>
      <c r="P395" s="63"/>
      <c r="Q395" s="63" t="str">
        <f t="shared" si="8"/>
        <v>2214　耐震診断</v>
      </c>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row>
    <row r="396" spans="2:62">
      <c r="B396" s="63"/>
      <c r="C396" s="63" t="s">
        <v>1153</v>
      </c>
      <c r="D396" s="63"/>
      <c r="E396" s="63"/>
      <c r="F396" s="63"/>
      <c r="G396" s="63"/>
      <c r="H396" s="63"/>
      <c r="I396" s="63"/>
      <c r="J396" s="63"/>
      <c r="K396" s="63"/>
      <c r="L396" s="940">
        <v>2215</v>
      </c>
      <c r="M396" s="940"/>
      <c r="N396" s="940"/>
      <c r="O396" s="63"/>
      <c r="P396" s="63"/>
      <c r="Q396" s="63" t="str">
        <f t="shared" si="8"/>
        <v>2215　地区計画及び地域計画</v>
      </c>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row>
    <row r="397" spans="2:62">
      <c r="B397" s="63"/>
      <c r="C397" s="63" t="s">
        <v>1154</v>
      </c>
      <c r="D397" s="63"/>
      <c r="E397" s="63"/>
      <c r="F397" s="63"/>
      <c r="G397" s="63"/>
      <c r="H397" s="63"/>
      <c r="I397" s="63"/>
      <c r="J397" s="63"/>
      <c r="K397" s="63"/>
      <c r="L397" s="940"/>
      <c r="M397" s="940"/>
      <c r="N397" s="940"/>
      <c r="O397" s="63"/>
      <c r="P397" s="63"/>
      <c r="Q397" s="63" t="str">
        <f t="shared" si="8"/>
        <v>　（土木関係コンサル）</v>
      </c>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row>
    <row r="398" spans="2:62">
      <c r="B398" s="63"/>
      <c r="C398" s="63" t="s">
        <v>1155</v>
      </c>
      <c r="D398" s="63"/>
      <c r="E398" s="63"/>
      <c r="F398" s="63"/>
      <c r="G398" s="63"/>
      <c r="H398" s="63"/>
      <c r="I398" s="63"/>
      <c r="J398" s="63"/>
      <c r="K398" s="63"/>
      <c r="L398" s="940">
        <v>2501</v>
      </c>
      <c r="M398" s="940"/>
      <c r="N398" s="940"/>
      <c r="O398" s="63"/>
      <c r="P398" s="63"/>
      <c r="Q398" s="63" t="str">
        <f t="shared" si="8"/>
        <v>2501　河川・砂防及び海岸・海洋</v>
      </c>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row>
    <row r="399" spans="2:62">
      <c r="B399" s="63"/>
      <c r="C399" s="63" t="s">
        <v>1156</v>
      </c>
      <c r="D399" s="63"/>
      <c r="E399" s="63"/>
      <c r="F399" s="63"/>
      <c r="G399" s="63"/>
      <c r="H399" s="63"/>
      <c r="I399" s="63"/>
      <c r="J399" s="63"/>
      <c r="K399" s="63"/>
      <c r="L399" s="940">
        <v>2502</v>
      </c>
      <c r="M399" s="940"/>
      <c r="N399" s="940"/>
      <c r="O399" s="63"/>
      <c r="P399" s="63"/>
      <c r="Q399" s="63" t="str">
        <f t="shared" si="8"/>
        <v>2502　港湾及び空港</v>
      </c>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row>
    <row r="400" spans="2:62">
      <c r="B400" s="63"/>
      <c r="C400" s="63" t="s">
        <v>1157</v>
      </c>
      <c r="D400" s="63"/>
      <c r="E400" s="63"/>
      <c r="F400" s="63"/>
      <c r="G400" s="63"/>
      <c r="H400" s="63"/>
      <c r="I400" s="63"/>
      <c r="J400" s="63"/>
      <c r="K400" s="63"/>
      <c r="L400" s="940">
        <v>2503</v>
      </c>
      <c r="M400" s="940"/>
      <c r="N400" s="940"/>
      <c r="O400" s="63"/>
      <c r="P400" s="63"/>
      <c r="Q400" s="63" t="str">
        <f t="shared" si="8"/>
        <v>2503　電力土木</v>
      </c>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row>
    <row r="401" spans="2:62">
      <c r="B401" s="63"/>
      <c r="C401" s="63" t="s">
        <v>1158</v>
      </c>
      <c r="D401" s="63"/>
      <c r="E401" s="63"/>
      <c r="F401" s="63"/>
      <c r="G401" s="63"/>
      <c r="H401" s="63"/>
      <c r="I401" s="63"/>
      <c r="J401" s="63"/>
      <c r="K401" s="63"/>
      <c r="L401" s="940">
        <v>2504</v>
      </c>
      <c r="M401" s="940"/>
      <c r="N401" s="940"/>
      <c r="O401" s="63"/>
      <c r="P401" s="63"/>
      <c r="Q401" s="63" t="str">
        <f t="shared" si="8"/>
        <v>2504　道路</v>
      </c>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row>
    <row r="402" spans="2:62">
      <c r="B402" s="63"/>
      <c r="C402" s="63" t="s">
        <v>1159</v>
      </c>
      <c r="D402" s="63"/>
      <c r="E402" s="63"/>
      <c r="F402" s="63"/>
      <c r="G402" s="63"/>
      <c r="H402" s="63"/>
      <c r="I402" s="63"/>
      <c r="J402" s="63"/>
      <c r="K402" s="63"/>
      <c r="L402" s="940">
        <v>2505</v>
      </c>
      <c r="M402" s="940"/>
      <c r="N402" s="940"/>
      <c r="O402" s="63"/>
      <c r="P402" s="63"/>
      <c r="Q402" s="63" t="str">
        <f t="shared" si="8"/>
        <v>2505　鉄道</v>
      </c>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row>
    <row r="403" spans="2:62">
      <c r="B403" s="63"/>
      <c r="C403" s="63" t="s">
        <v>1160</v>
      </c>
      <c r="D403" s="63"/>
      <c r="E403" s="63"/>
      <c r="F403" s="63"/>
      <c r="G403" s="63"/>
      <c r="H403" s="63"/>
      <c r="I403" s="63"/>
      <c r="J403" s="63"/>
      <c r="K403" s="63"/>
      <c r="L403" s="940">
        <v>2506</v>
      </c>
      <c r="M403" s="940"/>
      <c r="N403" s="940"/>
      <c r="O403" s="63"/>
      <c r="P403" s="63"/>
      <c r="Q403" s="63" t="str">
        <f t="shared" si="8"/>
        <v>2506　上水道及び工業用水道</v>
      </c>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row>
    <row r="404" spans="2:62">
      <c r="B404" s="63"/>
      <c r="C404" s="63" t="s">
        <v>1161</v>
      </c>
      <c r="D404" s="63"/>
      <c r="E404" s="63"/>
      <c r="F404" s="63"/>
      <c r="G404" s="63"/>
      <c r="H404" s="63"/>
      <c r="I404" s="63"/>
      <c r="J404" s="63"/>
      <c r="K404" s="63"/>
      <c r="L404" s="940">
        <v>2507</v>
      </c>
      <c r="M404" s="940"/>
      <c r="N404" s="940"/>
      <c r="O404" s="63"/>
      <c r="P404" s="63"/>
      <c r="Q404" s="63" t="str">
        <f t="shared" si="8"/>
        <v>2507　下水道</v>
      </c>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row>
    <row r="405" spans="2:62">
      <c r="B405" s="63"/>
      <c r="C405" s="63" t="s">
        <v>1162</v>
      </c>
      <c r="D405" s="63"/>
      <c r="E405" s="63"/>
      <c r="F405" s="63"/>
      <c r="G405" s="63"/>
      <c r="H405" s="63"/>
      <c r="I405" s="63"/>
      <c r="J405" s="63"/>
      <c r="K405" s="63"/>
      <c r="L405" s="940">
        <v>2508</v>
      </c>
      <c r="M405" s="940"/>
      <c r="N405" s="940"/>
      <c r="O405" s="63"/>
      <c r="P405" s="63"/>
      <c r="Q405" s="63" t="str">
        <f t="shared" si="8"/>
        <v>2508　農業土木</v>
      </c>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row>
    <row r="406" spans="2:62">
      <c r="B406" s="63"/>
      <c r="C406" s="63" t="s">
        <v>1163</v>
      </c>
      <c r="D406" s="63"/>
      <c r="E406" s="63"/>
      <c r="F406" s="63"/>
      <c r="G406" s="63"/>
      <c r="H406" s="63"/>
      <c r="I406" s="63"/>
      <c r="J406" s="63"/>
      <c r="K406" s="63"/>
      <c r="L406" s="940">
        <v>2509</v>
      </c>
      <c r="M406" s="940"/>
      <c r="N406" s="940"/>
      <c r="O406" s="63"/>
      <c r="P406" s="63"/>
      <c r="Q406" s="63" t="str">
        <f t="shared" si="8"/>
        <v>2509　森林土木</v>
      </c>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row>
    <row r="407" spans="2:62">
      <c r="B407" s="63"/>
      <c r="C407" s="63" t="s">
        <v>1164</v>
      </c>
      <c r="D407" s="63"/>
      <c r="E407" s="63"/>
      <c r="F407" s="63"/>
      <c r="G407" s="63"/>
      <c r="H407" s="63"/>
      <c r="I407" s="63"/>
      <c r="J407" s="63"/>
      <c r="K407" s="63"/>
      <c r="L407" s="940">
        <v>2510</v>
      </c>
      <c r="M407" s="940"/>
      <c r="N407" s="940"/>
      <c r="O407" s="63"/>
      <c r="P407" s="63"/>
      <c r="Q407" s="63" t="str">
        <f t="shared" si="8"/>
        <v>2510　水産土木</v>
      </c>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row>
    <row r="408" spans="2:62">
      <c r="B408" s="63"/>
      <c r="C408" s="63" t="s">
        <v>1165</v>
      </c>
      <c r="D408" s="63"/>
      <c r="E408" s="63"/>
      <c r="F408" s="63"/>
      <c r="G408" s="63"/>
      <c r="H408" s="63"/>
      <c r="I408" s="63"/>
      <c r="J408" s="63"/>
      <c r="K408" s="63"/>
      <c r="L408" s="940">
        <v>2511</v>
      </c>
      <c r="M408" s="940"/>
      <c r="N408" s="940"/>
      <c r="O408" s="63"/>
      <c r="P408" s="63"/>
      <c r="Q408" s="63" t="str">
        <f t="shared" si="8"/>
        <v>2511　廃棄物</v>
      </c>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row>
    <row r="409" spans="2:62">
      <c r="B409" s="63"/>
      <c r="C409" s="63" t="s">
        <v>1166</v>
      </c>
      <c r="D409" s="63"/>
      <c r="E409" s="63"/>
      <c r="F409" s="63"/>
      <c r="G409" s="63"/>
      <c r="H409" s="63"/>
      <c r="I409" s="63"/>
      <c r="J409" s="63"/>
      <c r="K409" s="63"/>
      <c r="L409" s="940">
        <v>2512</v>
      </c>
      <c r="M409" s="940"/>
      <c r="N409" s="940"/>
      <c r="O409" s="63"/>
      <c r="P409" s="63"/>
      <c r="Q409" s="63" t="str">
        <f t="shared" ref="Q409:Q439" si="9">CONCATENATE(L409,"　",C409)</f>
        <v>2512　造園</v>
      </c>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row>
    <row r="410" spans="2:62">
      <c r="B410" s="63"/>
      <c r="C410" s="63" t="s">
        <v>1167</v>
      </c>
      <c r="D410" s="63"/>
      <c r="E410" s="63"/>
      <c r="F410" s="63"/>
      <c r="G410" s="63"/>
      <c r="H410" s="63"/>
      <c r="I410" s="63"/>
      <c r="J410" s="63"/>
      <c r="K410" s="63"/>
      <c r="L410" s="940">
        <v>2513</v>
      </c>
      <c r="M410" s="940"/>
      <c r="N410" s="940"/>
      <c r="O410" s="63"/>
      <c r="P410" s="63"/>
      <c r="Q410" s="63" t="str">
        <f t="shared" si="9"/>
        <v>2513　都市計画及び地方計画</v>
      </c>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row>
    <row r="411" spans="2:62">
      <c r="B411" s="63"/>
      <c r="C411" s="63" t="s">
        <v>1168</v>
      </c>
      <c r="D411" s="63"/>
      <c r="E411" s="63"/>
      <c r="F411" s="63"/>
      <c r="G411" s="63"/>
      <c r="H411" s="63"/>
      <c r="I411" s="63"/>
      <c r="J411" s="63"/>
      <c r="K411" s="63"/>
      <c r="L411" s="940">
        <v>2514</v>
      </c>
      <c r="M411" s="940"/>
      <c r="N411" s="940"/>
      <c r="O411" s="63"/>
      <c r="P411" s="63"/>
      <c r="Q411" s="63" t="str">
        <f t="shared" si="9"/>
        <v>2514　地質</v>
      </c>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row>
    <row r="412" spans="2:62">
      <c r="B412" s="63"/>
      <c r="C412" s="63" t="s">
        <v>1169</v>
      </c>
      <c r="D412" s="63"/>
      <c r="E412" s="63"/>
      <c r="F412" s="63"/>
      <c r="G412" s="63"/>
      <c r="H412" s="63"/>
      <c r="I412" s="63"/>
      <c r="J412" s="63"/>
      <c r="K412" s="63"/>
      <c r="L412" s="940">
        <v>2515</v>
      </c>
      <c r="M412" s="940"/>
      <c r="N412" s="940"/>
      <c r="O412" s="63"/>
      <c r="P412" s="63"/>
      <c r="Q412" s="63" t="str">
        <f t="shared" si="9"/>
        <v>2515　土質及び基礎</v>
      </c>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row>
    <row r="413" spans="2:62">
      <c r="B413" s="63"/>
      <c r="C413" s="63" t="s">
        <v>1170</v>
      </c>
      <c r="D413" s="63"/>
      <c r="E413" s="63"/>
      <c r="F413" s="63"/>
      <c r="G413" s="63"/>
      <c r="H413" s="63"/>
      <c r="I413" s="63"/>
      <c r="J413" s="63"/>
      <c r="K413" s="63"/>
      <c r="L413" s="940">
        <v>2516</v>
      </c>
      <c r="M413" s="940"/>
      <c r="N413" s="940"/>
      <c r="O413" s="63"/>
      <c r="P413" s="63"/>
      <c r="Q413" s="63" t="str">
        <f t="shared" si="9"/>
        <v>2516　鋼構造及びコンクリート</v>
      </c>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row>
    <row r="414" spans="2:62">
      <c r="B414" s="63"/>
      <c r="C414" s="63" t="s">
        <v>1171</v>
      </c>
      <c r="D414" s="63"/>
      <c r="E414" s="63"/>
      <c r="F414" s="63"/>
      <c r="G414" s="63"/>
      <c r="H414" s="63"/>
      <c r="I414" s="63"/>
      <c r="J414" s="63"/>
      <c r="K414" s="63"/>
      <c r="L414" s="940">
        <v>2517</v>
      </c>
      <c r="M414" s="940"/>
      <c r="N414" s="940"/>
      <c r="O414" s="63"/>
      <c r="P414" s="63"/>
      <c r="Q414" s="63" t="str">
        <f t="shared" si="9"/>
        <v>2517　トンネル</v>
      </c>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row>
    <row r="415" spans="2:62">
      <c r="B415" s="63"/>
      <c r="C415" s="63" t="s">
        <v>1172</v>
      </c>
      <c r="D415" s="63"/>
      <c r="E415" s="63"/>
      <c r="F415" s="63"/>
      <c r="G415" s="63"/>
      <c r="H415" s="63"/>
      <c r="I415" s="63"/>
      <c r="J415" s="63"/>
      <c r="K415" s="63"/>
      <c r="L415" s="940">
        <v>2518</v>
      </c>
      <c r="M415" s="940"/>
      <c r="N415" s="940"/>
      <c r="O415" s="63"/>
      <c r="P415" s="63"/>
      <c r="Q415" s="63" t="str">
        <f t="shared" si="9"/>
        <v>2518　施工計画・施工設備及び積算</v>
      </c>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row>
    <row r="416" spans="2:62">
      <c r="B416" s="63"/>
      <c r="C416" s="63" t="s">
        <v>1173</v>
      </c>
      <c r="D416" s="63"/>
      <c r="E416" s="63"/>
      <c r="F416" s="63"/>
      <c r="G416" s="63"/>
      <c r="H416" s="63"/>
      <c r="I416" s="63"/>
      <c r="J416" s="63"/>
      <c r="K416" s="63"/>
      <c r="L416" s="940">
        <v>2519</v>
      </c>
      <c r="M416" s="940"/>
      <c r="N416" s="940"/>
      <c r="O416" s="63"/>
      <c r="P416" s="63"/>
      <c r="Q416" s="63" t="str">
        <f t="shared" si="9"/>
        <v>2519　建設環境</v>
      </c>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row>
    <row r="417" spans="2:62">
      <c r="B417" s="63"/>
      <c r="C417" s="63" t="s">
        <v>1174</v>
      </c>
      <c r="D417" s="63"/>
      <c r="E417" s="63"/>
      <c r="F417" s="63"/>
      <c r="G417" s="63"/>
      <c r="H417" s="63"/>
      <c r="I417" s="63"/>
      <c r="J417" s="63"/>
      <c r="K417" s="63"/>
      <c r="L417" s="940">
        <v>2520</v>
      </c>
      <c r="M417" s="940"/>
      <c r="N417" s="940"/>
      <c r="O417" s="63"/>
      <c r="P417" s="63"/>
      <c r="Q417" s="63" t="str">
        <f t="shared" si="9"/>
        <v>2520　機械</v>
      </c>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row>
    <row r="418" spans="2:62">
      <c r="B418" s="63"/>
      <c r="C418" s="63" t="s">
        <v>1175</v>
      </c>
      <c r="D418" s="63"/>
      <c r="E418" s="63"/>
      <c r="F418" s="63"/>
      <c r="G418" s="63"/>
      <c r="H418" s="63"/>
      <c r="I418" s="63"/>
      <c r="J418" s="63"/>
      <c r="K418" s="63"/>
      <c r="L418" s="940">
        <v>2521</v>
      </c>
      <c r="M418" s="940"/>
      <c r="N418" s="940"/>
      <c r="O418" s="63"/>
      <c r="P418" s="63"/>
      <c r="Q418" s="63" t="str">
        <f t="shared" si="9"/>
        <v>2521　電気・電子</v>
      </c>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row>
    <row r="419" spans="2:62">
      <c r="B419" s="63"/>
      <c r="C419" s="63" t="s">
        <v>1176</v>
      </c>
      <c r="D419" s="63"/>
      <c r="E419" s="63"/>
      <c r="F419" s="63"/>
      <c r="G419" s="63"/>
      <c r="H419" s="63"/>
      <c r="I419" s="63"/>
      <c r="J419" s="63"/>
      <c r="K419" s="63"/>
      <c r="L419" s="940">
        <v>2522</v>
      </c>
      <c r="M419" s="940"/>
      <c r="N419" s="940"/>
      <c r="O419" s="63"/>
      <c r="P419" s="63"/>
      <c r="Q419" s="63" t="str">
        <f t="shared" si="9"/>
        <v>2522　交通量調査</v>
      </c>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row>
    <row r="420" spans="2:62">
      <c r="B420" s="63"/>
      <c r="C420" s="63" t="s">
        <v>1177</v>
      </c>
      <c r="D420" s="63"/>
      <c r="E420" s="63"/>
      <c r="F420" s="63"/>
      <c r="G420" s="63"/>
      <c r="H420" s="63"/>
      <c r="I420" s="63"/>
      <c r="J420" s="63"/>
      <c r="K420" s="63"/>
      <c r="L420" s="940">
        <v>2523</v>
      </c>
      <c r="M420" s="940"/>
      <c r="N420" s="940"/>
      <c r="O420" s="63"/>
      <c r="P420" s="63"/>
      <c r="Q420" s="63" t="str">
        <f t="shared" si="9"/>
        <v>2523　環境調査</v>
      </c>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row>
    <row r="421" spans="2:62">
      <c r="B421" s="63"/>
      <c r="C421" s="63" t="s">
        <v>1178</v>
      </c>
      <c r="D421" s="63"/>
      <c r="E421" s="63"/>
      <c r="F421" s="63"/>
      <c r="G421" s="63"/>
      <c r="H421" s="63"/>
      <c r="I421" s="63"/>
      <c r="J421" s="63"/>
      <c r="K421" s="63"/>
      <c r="L421" s="940">
        <v>2524</v>
      </c>
      <c r="M421" s="940"/>
      <c r="N421" s="940"/>
      <c r="O421" s="63"/>
      <c r="P421" s="63"/>
      <c r="Q421" s="63" t="str">
        <f t="shared" si="9"/>
        <v>2524　経済調査</v>
      </c>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row>
    <row r="422" spans="2:62">
      <c r="B422" s="63"/>
      <c r="C422" s="63" t="s">
        <v>1179</v>
      </c>
      <c r="D422" s="63"/>
      <c r="E422" s="63"/>
      <c r="F422" s="63"/>
      <c r="G422" s="63"/>
      <c r="H422" s="63"/>
      <c r="I422" s="63"/>
      <c r="J422" s="63"/>
      <c r="K422" s="63"/>
      <c r="L422" s="940">
        <v>2525</v>
      </c>
      <c r="M422" s="940"/>
      <c r="N422" s="940"/>
      <c r="O422" s="63"/>
      <c r="P422" s="63"/>
      <c r="Q422" s="63" t="str">
        <f t="shared" si="9"/>
        <v>2525　分析・解析</v>
      </c>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row>
    <row r="423" spans="2:62">
      <c r="B423" s="63"/>
      <c r="C423" s="63" t="s">
        <v>1180</v>
      </c>
      <c r="D423" s="63"/>
      <c r="E423" s="63"/>
      <c r="F423" s="63"/>
      <c r="G423" s="63"/>
      <c r="H423" s="63"/>
      <c r="I423" s="63"/>
      <c r="J423" s="63"/>
      <c r="K423" s="63"/>
      <c r="L423" s="940">
        <v>2526</v>
      </c>
      <c r="M423" s="940"/>
      <c r="N423" s="940"/>
      <c r="O423" s="63"/>
      <c r="P423" s="63"/>
      <c r="Q423" s="63" t="str">
        <f t="shared" si="9"/>
        <v>2526　宅地造成</v>
      </c>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row>
    <row r="424" spans="2:62">
      <c r="B424" s="63"/>
      <c r="C424" s="63" t="s">
        <v>1181</v>
      </c>
      <c r="D424" s="63"/>
      <c r="E424" s="63"/>
      <c r="F424" s="63"/>
      <c r="G424" s="63"/>
      <c r="H424" s="63"/>
      <c r="I424" s="63"/>
      <c r="J424" s="63"/>
      <c r="K424" s="63"/>
      <c r="L424" s="940">
        <v>2527</v>
      </c>
      <c r="M424" s="940"/>
      <c r="N424" s="940"/>
      <c r="O424" s="63"/>
      <c r="P424" s="63"/>
      <c r="Q424" s="63" t="str">
        <f t="shared" si="9"/>
        <v>2527　電算関係</v>
      </c>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row>
    <row r="425" spans="2:62">
      <c r="B425" s="63"/>
      <c r="C425" s="63" t="s">
        <v>1182</v>
      </c>
      <c r="D425" s="63"/>
      <c r="E425" s="63"/>
      <c r="F425" s="63"/>
      <c r="G425" s="63"/>
      <c r="H425" s="63"/>
      <c r="I425" s="63"/>
      <c r="J425" s="63"/>
      <c r="K425" s="63"/>
      <c r="L425" s="940">
        <v>2528</v>
      </c>
      <c r="M425" s="940"/>
      <c r="N425" s="940"/>
      <c r="O425" s="63"/>
      <c r="P425" s="63"/>
      <c r="Q425" s="63" t="str">
        <f t="shared" si="9"/>
        <v>2528　計算業務</v>
      </c>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row>
    <row r="426" spans="2:62">
      <c r="B426" s="63"/>
      <c r="C426" s="63" t="s">
        <v>1183</v>
      </c>
      <c r="D426" s="63"/>
      <c r="E426" s="63"/>
      <c r="F426" s="63"/>
      <c r="G426" s="63"/>
      <c r="H426" s="63"/>
      <c r="I426" s="63"/>
      <c r="J426" s="63"/>
      <c r="K426" s="63"/>
      <c r="L426" s="940">
        <v>2529</v>
      </c>
      <c r="M426" s="940"/>
      <c r="N426" s="940"/>
      <c r="O426" s="63"/>
      <c r="P426" s="63"/>
      <c r="Q426" s="63" t="str">
        <f t="shared" si="9"/>
        <v>2529　資料等整理</v>
      </c>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row>
    <row r="427" spans="2:62">
      <c r="B427" s="63"/>
      <c r="C427" s="63" t="s">
        <v>1184</v>
      </c>
      <c r="D427" s="63"/>
      <c r="E427" s="63"/>
      <c r="F427" s="63"/>
      <c r="G427" s="63"/>
      <c r="H427" s="63"/>
      <c r="I427" s="63"/>
      <c r="J427" s="63"/>
      <c r="K427" s="63"/>
      <c r="L427" s="940">
        <v>2530</v>
      </c>
      <c r="M427" s="940"/>
      <c r="N427" s="940"/>
      <c r="O427" s="63"/>
      <c r="P427" s="63"/>
      <c r="Q427" s="63" t="str">
        <f t="shared" si="9"/>
        <v>2530　施工管理</v>
      </c>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row>
    <row r="428" spans="2:62">
      <c r="B428" s="63"/>
      <c r="C428" s="63" t="s">
        <v>968</v>
      </c>
      <c r="D428" s="63"/>
      <c r="E428" s="63"/>
      <c r="F428" s="63"/>
      <c r="G428" s="63"/>
      <c r="H428" s="63"/>
      <c r="I428" s="63"/>
      <c r="J428" s="63"/>
      <c r="K428" s="63"/>
      <c r="L428" s="940"/>
      <c r="M428" s="940"/>
      <c r="N428" s="940"/>
      <c r="O428" s="63"/>
      <c r="P428" s="63"/>
      <c r="Q428" s="63" t="str">
        <f t="shared" si="9"/>
        <v>　（地質調査）</v>
      </c>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row>
    <row r="429" spans="2:62">
      <c r="B429" s="63"/>
      <c r="C429" s="63" t="s">
        <v>1185</v>
      </c>
      <c r="D429" s="63"/>
      <c r="E429" s="63"/>
      <c r="F429" s="63"/>
      <c r="G429" s="63"/>
      <c r="H429" s="63"/>
      <c r="I429" s="63"/>
      <c r="J429" s="63"/>
      <c r="K429" s="63"/>
      <c r="L429" s="940">
        <v>2301</v>
      </c>
      <c r="M429" s="940"/>
      <c r="N429" s="940"/>
      <c r="O429" s="63"/>
      <c r="P429" s="63"/>
      <c r="Q429" s="63" t="str">
        <f t="shared" si="9"/>
        <v>2301　地質調査</v>
      </c>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row>
    <row r="430" spans="2:62">
      <c r="B430" s="63"/>
      <c r="C430" s="63" t="s">
        <v>1186</v>
      </c>
      <c r="D430" s="63"/>
      <c r="E430" s="63"/>
      <c r="F430" s="63"/>
      <c r="G430" s="63"/>
      <c r="H430" s="63"/>
      <c r="I430" s="63"/>
      <c r="J430" s="63"/>
      <c r="K430" s="63"/>
      <c r="L430" s="940"/>
      <c r="M430" s="940"/>
      <c r="N430" s="940"/>
      <c r="O430" s="63"/>
      <c r="P430" s="63"/>
      <c r="Q430" s="63" t="str">
        <f t="shared" si="9"/>
        <v>　（補償関係コンサル）</v>
      </c>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row>
    <row r="431" spans="2:62">
      <c r="B431" s="63"/>
      <c r="C431" s="63" t="s">
        <v>1187</v>
      </c>
      <c r="D431" s="63"/>
      <c r="E431" s="63"/>
      <c r="F431" s="63"/>
      <c r="G431" s="63"/>
      <c r="H431" s="63"/>
      <c r="I431" s="63"/>
      <c r="J431" s="63"/>
      <c r="K431" s="63"/>
      <c r="L431" s="940">
        <v>2401</v>
      </c>
      <c r="M431" s="940"/>
      <c r="N431" s="940"/>
      <c r="O431" s="63"/>
      <c r="P431" s="63"/>
      <c r="Q431" s="63" t="str">
        <f t="shared" si="9"/>
        <v>2401　土地調査</v>
      </c>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row>
    <row r="432" spans="2:62">
      <c r="B432" s="63"/>
      <c r="C432" s="63" t="s">
        <v>1188</v>
      </c>
      <c r="D432" s="63"/>
      <c r="E432" s="63"/>
      <c r="F432" s="63"/>
      <c r="G432" s="63"/>
      <c r="H432" s="63"/>
      <c r="I432" s="63"/>
      <c r="J432" s="63"/>
      <c r="K432" s="63"/>
      <c r="L432" s="940">
        <v>2402</v>
      </c>
      <c r="M432" s="940"/>
      <c r="N432" s="940"/>
      <c r="O432" s="63"/>
      <c r="P432" s="63"/>
      <c r="Q432" s="63" t="str">
        <f t="shared" si="9"/>
        <v>2402　土地評価</v>
      </c>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row>
    <row r="433" spans="2:62">
      <c r="B433" s="63"/>
      <c r="C433" s="63" t="s">
        <v>1189</v>
      </c>
      <c r="D433" s="63"/>
      <c r="E433" s="63"/>
      <c r="F433" s="63"/>
      <c r="G433" s="63"/>
      <c r="H433" s="63"/>
      <c r="I433" s="63"/>
      <c r="J433" s="63"/>
      <c r="K433" s="63"/>
      <c r="L433" s="940">
        <v>2403</v>
      </c>
      <c r="M433" s="940"/>
      <c r="N433" s="940"/>
      <c r="O433" s="63"/>
      <c r="P433" s="63"/>
      <c r="Q433" s="63" t="str">
        <f t="shared" si="9"/>
        <v>2403　物件</v>
      </c>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row>
    <row r="434" spans="2:62">
      <c r="B434" s="63"/>
      <c r="C434" s="63" t="s">
        <v>1190</v>
      </c>
      <c r="D434" s="63"/>
      <c r="E434" s="63"/>
      <c r="F434" s="63"/>
      <c r="G434" s="63"/>
      <c r="H434" s="63"/>
      <c r="I434" s="63"/>
      <c r="J434" s="63"/>
      <c r="K434" s="63"/>
      <c r="L434" s="940">
        <v>2404</v>
      </c>
      <c r="M434" s="940"/>
      <c r="N434" s="940"/>
      <c r="O434" s="63"/>
      <c r="P434" s="63"/>
      <c r="Q434" s="63" t="str">
        <f t="shared" si="9"/>
        <v>2404　機械工作物</v>
      </c>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row>
    <row r="435" spans="2:62">
      <c r="B435" s="63"/>
      <c r="C435" s="63" t="s">
        <v>1191</v>
      </c>
      <c r="D435" s="63"/>
      <c r="E435" s="63"/>
      <c r="F435" s="63"/>
      <c r="G435" s="63"/>
      <c r="H435" s="63"/>
      <c r="I435" s="63"/>
      <c r="J435" s="63"/>
      <c r="K435" s="63"/>
      <c r="L435" s="940">
        <v>2405</v>
      </c>
      <c r="M435" s="940"/>
      <c r="N435" s="940"/>
      <c r="O435" s="63"/>
      <c r="P435" s="63"/>
      <c r="Q435" s="63" t="str">
        <f t="shared" si="9"/>
        <v>2405　営業補償・特殊補償</v>
      </c>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row>
    <row r="436" spans="2:62">
      <c r="B436" s="63"/>
      <c r="C436" s="63" t="s">
        <v>1192</v>
      </c>
      <c r="D436" s="63"/>
      <c r="E436" s="63"/>
      <c r="F436" s="63"/>
      <c r="G436" s="63"/>
      <c r="H436" s="63"/>
      <c r="I436" s="63"/>
      <c r="J436" s="63"/>
      <c r="K436" s="63"/>
      <c r="L436" s="940">
        <v>2406</v>
      </c>
      <c r="M436" s="940"/>
      <c r="N436" s="940"/>
      <c r="O436" s="63"/>
      <c r="P436" s="63"/>
      <c r="Q436" s="63" t="str">
        <f t="shared" si="9"/>
        <v>2406　事業損失</v>
      </c>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row>
    <row r="437" spans="2:62">
      <c r="B437" s="63"/>
      <c r="C437" s="63" t="s">
        <v>1193</v>
      </c>
      <c r="D437" s="63"/>
      <c r="E437" s="63"/>
      <c r="F437" s="63"/>
      <c r="G437" s="63"/>
      <c r="H437" s="63"/>
      <c r="I437" s="63"/>
      <c r="J437" s="63"/>
      <c r="K437" s="63"/>
      <c r="L437" s="940">
        <v>2407</v>
      </c>
      <c r="M437" s="940"/>
      <c r="N437" s="940"/>
      <c r="O437" s="63"/>
      <c r="P437" s="63"/>
      <c r="Q437" s="63" t="str">
        <f t="shared" si="9"/>
        <v>2407　補償関連</v>
      </c>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row>
    <row r="438" spans="2:62">
      <c r="B438" s="63"/>
      <c r="C438" s="63" t="s">
        <v>1194</v>
      </c>
      <c r="D438" s="63"/>
      <c r="E438" s="63"/>
      <c r="F438" s="63"/>
      <c r="G438" s="63"/>
      <c r="H438" s="63"/>
      <c r="I438" s="63"/>
      <c r="J438" s="63"/>
      <c r="K438" s="63"/>
      <c r="L438" s="940">
        <v>2408</v>
      </c>
      <c r="M438" s="940"/>
      <c r="N438" s="940"/>
      <c r="O438" s="63"/>
      <c r="P438" s="63"/>
      <c r="Q438" s="63" t="str">
        <f t="shared" si="9"/>
        <v>2408　不動産鑑定</v>
      </c>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row>
    <row r="439" spans="2:62">
      <c r="B439" s="63"/>
      <c r="C439" s="63" t="s">
        <v>1195</v>
      </c>
      <c r="D439" s="63"/>
      <c r="E439" s="63"/>
      <c r="F439" s="63"/>
      <c r="G439" s="63"/>
      <c r="H439" s="63"/>
      <c r="I439" s="63"/>
      <c r="J439" s="63"/>
      <c r="K439" s="63"/>
      <c r="L439" s="940">
        <v>2409</v>
      </c>
      <c r="M439" s="940"/>
      <c r="N439" s="940"/>
      <c r="O439" s="63"/>
      <c r="P439" s="63"/>
      <c r="Q439" s="63" t="str">
        <f t="shared" si="9"/>
        <v>2409　登記手続き等</v>
      </c>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row>
  </sheetData>
  <sheetProtection algorithmName="SHA-512" hashValue="+tlV54VNnBNDRh/9Gg1oVeMJS04jZ5Cw8+7+X0EEZ9mxkTMdG+5u1Lv9v75huNQxKoHthJOT5ajHnmx3qUEx6g==" saltValue="FxVTTyo5NGdRcwq9cW+LvQ==" spinCount="100000" sheet="1" selectLockedCells="1"/>
  <mergeCells count="1046">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Y385"/>
  <sheetViews>
    <sheetView view="pageBreakPreview" topLeftCell="A34"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273" t="s">
        <v>1196</v>
      </c>
      <c r="C1" s="63"/>
      <c r="D1" s="63"/>
      <c r="E1" s="63"/>
      <c r="F1" s="62" t="s">
        <v>1197</v>
      </c>
      <c r="G1" s="63"/>
      <c r="H1" s="63"/>
      <c r="I1" s="63"/>
      <c r="J1" s="63"/>
      <c r="K1" s="63"/>
      <c r="L1" s="63"/>
      <c r="M1" s="63"/>
      <c r="N1" s="63"/>
      <c r="O1" s="63"/>
      <c r="Q1" s="94"/>
      <c r="R1" s="235" t="str">
        <f>G140</f>
        <v/>
      </c>
      <c r="S1" s="63"/>
      <c r="T1" s="63"/>
    </row>
    <row r="2" spans="2:20" ht="18" customHeight="1" thickBot="1">
      <c r="C2" s="63"/>
      <c r="E2" s="96"/>
      <c r="H2" s="934" t="s">
        <v>2190</v>
      </c>
      <c r="I2" s="935"/>
      <c r="J2" s="1350" t="str">
        <f>'02入力票（その２）'!I166</f>
        <v/>
      </c>
      <c r="K2" s="1351"/>
      <c r="L2" s="1352"/>
      <c r="M2" s="96"/>
      <c r="N2" s="96"/>
      <c r="O2" s="96"/>
      <c r="Q2" s="97"/>
      <c r="R2" s="97"/>
      <c r="S2" s="63"/>
      <c r="T2" s="63"/>
    </row>
    <row r="3" spans="2:20" ht="27" customHeight="1" thickBot="1">
      <c r="B3" s="932" t="s">
        <v>591</v>
      </c>
      <c r="C3" s="933"/>
      <c r="D3" s="899"/>
      <c r="E3" s="899"/>
      <c r="F3" s="899"/>
      <c r="G3" s="1081"/>
      <c r="H3" s="896" t="s">
        <v>592</v>
      </c>
      <c r="I3" s="933"/>
      <c r="J3" s="1080"/>
      <c r="K3" s="899"/>
      <c r="L3" s="900"/>
      <c r="M3" s="282"/>
      <c r="N3" s="283"/>
      <c r="O3" s="283"/>
      <c r="P3" s="283"/>
      <c r="Q3" s="283"/>
      <c r="R3" s="284"/>
      <c r="S3" s="63"/>
      <c r="T3" s="63"/>
    </row>
    <row r="4" spans="2:20">
      <c r="B4" s="1241" t="s">
        <v>594</v>
      </c>
      <c r="C4" s="1468"/>
      <c r="D4" s="1432">
        <v>14001</v>
      </c>
      <c r="E4" s="1432"/>
      <c r="F4" s="1432">
        <v>14002</v>
      </c>
      <c r="G4" s="1432"/>
      <c r="H4" s="285">
        <v>9000</v>
      </c>
      <c r="I4" s="285">
        <v>9001</v>
      </c>
      <c r="J4" s="285">
        <v>9002</v>
      </c>
      <c r="K4" s="285">
        <v>9003</v>
      </c>
      <c r="L4" s="286">
        <v>9004</v>
      </c>
      <c r="M4" s="287"/>
      <c r="N4" s="288"/>
      <c r="O4" s="288"/>
      <c r="P4" s="288"/>
      <c r="Q4" s="288"/>
      <c r="R4" s="289"/>
      <c r="S4" s="63"/>
      <c r="T4" s="63"/>
    </row>
    <row r="5" spans="2:20" ht="14.25" thickBot="1">
      <c r="B5" s="1244"/>
      <c r="C5" s="1469"/>
      <c r="D5" s="1470" t="str">
        <f>'02入力票（その２）'!I58</f>
        <v>　</v>
      </c>
      <c r="E5" s="1470"/>
      <c r="F5" s="915" t="str">
        <f>'02入力票（その２）'!I59</f>
        <v>　</v>
      </c>
      <c r="G5" s="915"/>
      <c r="H5" s="290" t="str">
        <f>'02入力票（その２）'!I60</f>
        <v>　</v>
      </c>
      <c r="I5" s="290" t="str">
        <f>'02入力票（その２）'!I61</f>
        <v>　</v>
      </c>
      <c r="J5" s="290" t="str">
        <f>'02入力票（その２）'!I62</f>
        <v>　</v>
      </c>
      <c r="K5" s="290" t="str">
        <f>'02入力票（その２）'!I63</f>
        <v>　</v>
      </c>
      <c r="L5" s="291" t="str">
        <f>'02入力票（その２）'!I64</f>
        <v>　</v>
      </c>
      <c r="M5" s="287"/>
      <c r="N5" s="288"/>
      <c r="O5" s="288"/>
      <c r="P5" s="288"/>
      <c r="Q5" s="288"/>
      <c r="R5" s="289"/>
      <c r="S5" s="63"/>
      <c r="T5" s="63"/>
    </row>
    <row r="6" spans="2:20">
      <c r="B6" s="1165" t="s">
        <v>161</v>
      </c>
      <c r="C6" s="785"/>
      <c r="D6" s="819" t="s">
        <v>595</v>
      </c>
      <c r="E6" s="819"/>
      <c r="F6" s="819" t="s">
        <v>164</v>
      </c>
      <c r="G6" s="819"/>
      <c r="H6" s="135" t="s">
        <v>168</v>
      </c>
      <c r="I6" s="292" t="s">
        <v>171</v>
      </c>
      <c r="J6" s="135" t="s">
        <v>174</v>
      </c>
      <c r="K6" s="135" t="s">
        <v>177</v>
      </c>
      <c r="L6" s="135" t="s">
        <v>2193</v>
      </c>
      <c r="M6" s="293" t="s">
        <v>2191</v>
      </c>
      <c r="N6" s="293" t="s">
        <v>2192</v>
      </c>
      <c r="O6" s="293" t="s">
        <v>189</v>
      </c>
      <c r="P6" s="294"/>
      <c r="Q6" s="294"/>
      <c r="R6" s="295"/>
      <c r="S6" s="63"/>
      <c r="T6" s="63"/>
    </row>
    <row r="7" spans="2:20">
      <c r="B7" s="1410"/>
      <c r="C7" s="983"/>
      <c r="D7" s="1330" t="s">
        <v>2511</v>
      </c>
      <c r="E7" s="1330"/>
      <c r="F7" s="1333" t="str">
        <f>'02入力票（その２）'!I65</f>
        <v>　</v>
      </c>
      <c r="G7" s="1333"/>
      <c r="H7" s="367" t="str">
        <f>'02入力票（その２）'!I67</f>
        <v>　</v>
      </c>
      <c r="I7" s="367" t="str">
        <f>'02入力票（その２）'!I69</f>
        <v>　</v>
      </c>
      <c r="J7" s="367" t="str">
        <f>'02入力票（その２）'!I71</f>
        <v>　</v>
      </c>
      <c r="K7" s="367" t="str">
        <f>'02入力票（その２）'!I73</f>
        <v>　</v>
      </c>
      <c r="L7" s="367" t="str">
        <f>'02入力票（その２）'!I75</f>
        <v>　</v>
      </c>
      <c r="M7" s="367" t="str">
        <f>'02入力票（その２）'!I77</f>
        <v>　</v>
      </c>
      <c r="N7" s="367" t="str">
        <f>'02入力票（その２）'!I79</f>
        <v>　</v>
      </c>
      <c r="O7" s="367" t="str">
        <f>'02入力票（その２）'!I81</f>
        <v>　</v>
      </c>
      <c r="P7" s="296"/>
      <c r="Q7" s="296"/>
      <c r="R7" s="297"/>
      <c r="S7" s="63"/>
      <c r="T7" s="63"/>
    </row>
    <row r="8" spans="2:20" ht="14.25" thickBot="1">
      <c r="B8" s="1166"/>
      <c r="C8" s="1146"/>
      <c r="D8" s="1466" t="s">
        <v>853</v>
      </c>
      <c r="E8" s="1466"/>
      <c r="F8" s="1467" t="str">
        <f>'02入力票（その２）'!I66</f>
        <v>－</v>
      </c>
      <c r="G8" s="1467"/>
      <c r="H8" s="368" t="str">
        <f>'02入力票（その２）'!I68</f>
        <v>－</v>
      </c>
      <c r="I8" s="368" t="str">
        <f>'02入力票（その２）'!I70</f>
        <v>－</v>
      </c>
      <c r="J8" s="368" t="str">
        <f>'02入力票（その２）'!I72</f>
        <v>－</v>
      </c>
      <c r="K8" s="368" t="str">
        <f>'02入力票（その２）'!I74</f>
        <v>－</v>
      </c>
      <c r="L8" s="368" t="str">
        <f>'02入力票（その２）'!I76</f>
        <v>－</v>
      </c>
      <c r="M8" s="368" t="str">
        <f>'02入力票（その２）'!I78</f>
        <v>－</v>
      </c>
      <c r="N8" s="368" t="str">
        <f>'02入力票（その２）'!I80</f>
        <v>－</v>
      </c>
      <c r="O8" s="368" t="str">
        <f>'02入力票（その２）'!I82</f>
        <v>－</v>
      </c>
      <c r="P8" s="298"/>
      <c r="Q8" s="298"/>
      <c r="R8" s="299"/>
      <c r="S8" s="63"/>
      <c r="T8" s="63"/>
    </row>
    <row r="9" spans="2:20" ht="27" customHeight="1">
      <c r="B9" s="1165" t="s">
        <v>865</v>
      </c>
      <c r="C9" s="784"/>
      <c r="D9" s="784"/>
      <c r="E9" s="784"/>
      <c r="F9" s="784"/>
      <c r="G9" s="784"/>
      <c r="H9" s="784"/>
      <c r="I9" s="784"/>
      <c r="J9" s="1462"/>
      <c r="K9" s="1463" t="s">
        <v>866</v>
      </c>
      <c r="L9" s="1464"/>
      <c r="M9" s="1464"/>
      <c r="N9" s="1464"/>
      <c r="O9" s="1464"/>
      <c r="P9" s="848" t="s">
        <v>605</v>
      </c>
      <c r="Q9" s="848"/>
      <c r="R9" s="1465"/>
      <c r="S9" s="63"/>
      <c r="T9" s="63"/>
    </row>
    <row r="10" spans="2:20">
      <c r="B10" s="851" t="s">
        <v>868</v>
      </c>
      <c r="C10" s="852"/>
      <c r="D10" s="1344" t="str">
        <f>'02入力票（その２）'!I22</f>
        <v/>
      </c>
      <c r="E10" s="1344"/>
      <c r="F10" s="1344"/>
      <c r="G10" s="1344"/>
      <c r="H10" s="1344"/>
      <c r="I10" s="1344"/>
      <c r="J10" s="1051"/>
      <c r="K10" s="855" t="s">
        <v>868</v>
      </c>
      <c r="L10" s="852"/>
      <c r="M10" s="1344" t="str">
        <f>'02入力票（その２）'!I42</f>
        <v/>
      </c>
      <c r="N10" s="1344"/>
      <c r="O10" s="1344"/>
      <c r="P10" s="1344"/>
      <c r="Q10" s="1344"/>
      <c r="R10" s="1346"/>
      <c r="S10" s="63"/>
      <c r="T10" s="63"/>
    </row>
    <row r="11" spans="2:20">
      <c r="B11" s="858" t="s">
        <v>606</v>
      </c>
      <c r="C11" s="771"/>
      <c r="D11" s="650" t="str">
        <f>'02入力票（その２）'!I21</f>
        <v/>
      </c>
      <c r="E11" s="650"/>
      <c r="F11" s="650"/>
      <c r="G11" s="650"/>
      <c r="H11" s="650"/>
      <c r="I11" s="650"/>
      <c r="J11" s="836"/>
      <c r="K11" s="863" t="s">
        <v>606</v>
      </c>
      <c r="L11" s="771"/>
      <c r="M11" s="650" t="str">
        <f>'02入力票（その２）'!I41</f>
        <v/>
      </c>
      <c r="N11" s="650"/>
      <c r="O11" s="650"/>
      <c r="P11" s="650"/>
      <c r="Q11" s="650"/>
      <c r="R11" s="1459"/>
      <c r="S11" s="63"/>
      <c r="T11" s="63"/>
    </row>
    <row r="12" spans="2:20">
      <c r="B12" s="814"/>
      <c r="C12" s="755"/>
      <c r="D12" s="683"/>
      <c r="E12" s="683"/>
      <c r="F12" s="683"/>
      <c r="G12" s="683"/>
      <c r="H12" s="683"/>
      <c r="I12" s="683"/>
      <c r="J12" s="688"/>
      <c r="K12" s="821"/>
      <c r="L12" s="755"/>
      <c r="M12" s="683"/>
      <c r="N12" s="683"/>
      <c r="O12" s="683"/>
      <c r="P12" s="683"/>
      <c r="Q12" s="683"/>
      <c r="R12" s="828"/>
      <c r="S12" s="63"/>
      <c r="T12" s="63"/>
    </row>
    <row r="13" spans="2:20" ht="18" customHeight="1">
      <c r="B13" s="814" t="s">
        <v>607</v>
      </c>
      <c r="C13" s="755"/>
      <c r="D13" s="683" t="s">
        <v>608</v>
      </c>
      <c r="E13" s="683"/>
      <c r="F13" s="683" t="str">
        <f>'02入力票（その２）'!I23</f>
        <v/>
      </c>
      <c r="G13" s="683"/>
      <c r="H13" s="123" t="s">
        <v>868</v>
      </c>
      <c r="I13" s="1344" t="str">
        <f>'02入力票（その２）'!I25</f>
        <v/>
      </c>
      <c r="J13" s="1051"/>
      <c r="K13" s="821" t="s">
        <v>607</v>
      </c>
      <c r="L13" s="755"/>
      <c r="M13" s="755" t="s">
        <v>608</v>
      </c>
      <c r="N13" s="739" t="str">
        <f>'02入力票（その２）'!I43</f>
        <v/>
      </c>
      <c r="O13" s="740"/>
      <c r="P13" s="124" t="s">
        <v>868</v>
      </c>
      <c r="Q13" s="1051" t="str">
        <f>'02入力票（その２）'!I45</f>
        <v/>
      </c>
      <c r="R13" s="1460"/>
      <c r="S13" s="63"/>
      <c r="T13" s="63"/>
    </row>
    <row r="14" spans="2:20" ht="24" customHeight="1">
      <c r="B14" s="814"/>
      <c r="C14" s="755"/>
      <c r="D14" s="683"/>
      <c r="E14" s="683"/>
      <c r="F14" s="683"/>
      <c r="G14" s="683"/>
      <c r="H14" s="125" t="s">
        <v>75</v>
      </c>
      <c r="I14" s="650" t="str">
        <f>'02入力票（その２）'!I24</f>
        <v/>
      </c>
      <c r="J14" s="836"/>
      <c r="K14" s="821"/>
      <c r="L14" s="755"/>
      <c r="M14" s="755"/>
      <c r="N14" s="836"/>
      <c r="O14" s="837"/>
      <c r="P14" s="126" t="s">
        <v>75</v>
      </c>
      <c r="Q14" s="1057" t="str">
        <f>'02入力票（その２）'!I44</f>
        <v/>
      </c>
      <c r="R14" s="1461"/>
      <c r="S14" s="63"/>
      <c r="T14" s="63"/>
    </row>
    <row r="15" spans="2:20" ht="18" customHeight="1">
      <c r="B15" s="814" t="s">
        <v>609</v>
      </c>
      <c r="C15" s="755"/>
      <c r="D15" s="683" t="s">
        <v>96</v>
      </c>
      <c r="E15" s="683"/>
      <c r="F15" s="844" t="str">
        <f>'02入力票（その２）'!I12</f>
        <v/>
      </c>
      <c r="G15" s="844"/>
      <c r="H15" s="739"/>
      <c r="I15" s="845"/>
      <c r="J15" s="845"/>
      <c r="K15" s="821" t="s">
        <v>609</v>
      </c>
      <c r="L15" s="755"/>
      <c r="M15" s="127" t="s">
        <v>96</v>
      </c>
      <c r="N15" s="744" t="str">
        <f>'02入力票（その２）'!I31</f>
        <v/>
      </c>
      <c r="O15" s="745"/>
      <c r="P15" s="834"/>
      <c r="Q15" s="834"/>
      <c r="R15" s="835"/>
      <c r="S15" s="63"/>
      <c r="T15" s="63"/>
    </row>
    <row r="16" spans="2:20" ht="18" customHeight="1">
      <c r="B16" s="814"/>
      <c r="C16" s="755"/>
      <c r="D16" s="1321" t="str">
        <f>H160</f>
        <v>※　選択してください。</v>
      </c>
      <c r="E16" s="1064"/>
      <c r="F16" s="1064"/>
      <c r="G16" s="1064"/>
      <c r="H16" s="1064"/>
      <c r="I16" s="1064"/>
      <c r="J16" s="1322"/>
      <c r="K16" s="821"/>
      <c r="L16" s="755"/>
      <c r="M16" s="1321" t="str">
        <f>J213</f>
        <v>※　選択してください。</v>
      </c>
      <c r="N16" s="1064"/>
      <c r="O16" s="1064"/>
      <c r="P16" s="1064"/>
      <c r="Q16" s="1064"/>
      <c r="R16" s="1324"/>
      <c r="S16" s="63"/>
      <c r="T16" s="63"/>
    </row>
    <row r="17" spans="2:20" ht="18" customHeight="1">
      <c r="B17" s="814"/>
      <c r="C17" s="755"/>
      <c r="D17" s="679" t="str">
        <f>'02入力票（その２）'!I20</f>
        <v/>
      </c>
      <c r="E17" s="680"/>
      <c r="F17" s="680"/>
      <c r="G17" s="680"/>
      <c r="H17" s="680"/>
      <c r="I17" s="680"/>
      <c r="J17" s="1325"/>
      <c r="K17" s="821"/>
      <c r="L17" s="755"/>
      <c r="M17" s="679" t="str">
        <f>'02入力票（その２）'!I39</f>
        <v/>
      </c>
      <c r="N17" s="680"/>
      <c r="O17" s="680"/>
      <c r="P17" s="680"/>
      <c r="Q17" s="680"/>
      <c r="R17" s="1267"/>
      <c r="S17" s="63"/>
      <c r="T17" s="63"/>
    </row>
    <row r="18" spans="2:20" ht="18" customHeight="1">
      <c r="B18" s="814" t="s">
        <v>610</v>
      </c>
      <c r="C18" s="755"/>
      <c r="D18" s="877"/>
      <c r="E18" s="877"/>
      <c r="F18" s="877"/>
      <c r="G18" s="877"/>
      <c r="H18" s="877"/>
      <c r="I18" s="877"/>
      <c r="J18" s="1448"/>
      <c r="K18" s="821" t="s">
        <v>610</v>
      </c>
      <c r="L18" s="755"/>
      <c r="M18" s="877"/>
      <c r="N18" s="877"/>
      <c r="O18" s="877"/>
      <c r="P18" s="877"/>
      <c r="Q18" s="877"/>
      <c r="R18" s="1435"/>
      <c r="S18" s="63"/>
      <c r="T18" s="63"/>
    </row>
    <row r="19" spans="2:20" ht="18" customHeight="1">
      <c r="B19" s="814" t="s">
        <v>611</v>
      </c>
      <c r="C19" s="755"/>
      <c r="D19" s="683" t="str">
        <f>'02入力票（その２）'!I26</f>
        <v/>
      </c>
      <c r="E19" s="683"/>
      <c r="F19" s="683"/>
      <c r="G19" s="683"/>
      <c r="H19" s="683"/>
      <c r="I19" s="683"/>
      <c r="J19" s="688"/>
      <c r="K19" s="821" t="s">
        <v>611</v>
      </c>
      <c r="L19" s="755"/>
      <c r="M19" s="683" t="str">
        <f>'02入力票（その２）'!I46</f>
        <v/>
      </c>
      <c r="N19" s="683"/>
      <c r="O19" s="683"/>
      <c r="P19" s="683"/>
      <c r="Q19" s="683"/>
      <c r="R19" s="828"/>
      <c r="S19" s="63"/>
      <c r="T19" s="63"/>
    </row>
    <row r="20" spans="2:20" ht="18" customHeight="1">
      <c r="B20" s="814" t="s">
        <v>83</v>
      </c>
      <c r="C20" s="755"/>
      <c r="D20" s="683" t="str">
        <f>'02入力票（その２）'!I27</f>
        <v/>
      </c>
      <c r="E20" s="683"/>
      <c r="F20" s="683"/>
      <c r="G20" s="683"/>
      <c r="H20" s="683"/>
      <c r="I20" s="683"/>
      <c r="J20" s="688"/>
      <c r="K20" s="821" t="s">
        <v>83</v>
      </c>
      <c r="L20" s="755"/>
      <c r="M20" s="683" t="str">
        <f>'02入力票（その２）'!I47</f>
        <v/>
      </c>
      <c r="N20" s="683"/>
      <c r="O20" s="683"/>
      <c r="P20" s="683"/>
      <c r="Q20" s="683"/>
      <c r="R20" s="828"/>
      <c r="S20" s="63"/>
      <c r="T20" s="63"/>
    </row>
    <row r="21" spans="2:20" ht="18" customHeight="1" thickBot="1">
      <c r="B21" s="829" t="s">
        <v>789</v>
      </c>
      <c r="C21" s="823"/>
      <c r="D21" s="832" t="str">
        <f>'02入力票（その２）'!I30</f>
        <v/>
      </c>
      <c r="E21" s="832"/>
      <c r="F21" s="832"/>
      <c r="G21" s="832"/>
      <c r="H21" s="832"/>
      <c r="I21" s="832"/>
      <c r="J21" s="810"/>
      <c r="K21" s="822" t="s">
        <v>789</v>
      </c>
      <c r="L21" s="823"/>
      <c r="M21" s="832" t="str">
        <f>'02入力票（その２）'!I49</f>
        <v/>
      </c>
      <c r="N21" s="832"/>
      <c r="O21" s="832"/>
      <c r="P21" s="832"/>
      <c r="Q21" s="832"/>
      <c r="R21" s="833"/>
      <c r="S21" s="63"/>
      <c r="T21" s="63"/>
    </row>
    <row r="22" spans="2:20">
      <c r="B22" s="1455" t="s">
        <v>289</v>
      </c>
      <c r="C22" s="1445"/>
      <c r="D22" s="1445"/>
      <c r="E22" s="1445"/>
      <c r="F22" s="1445"/>
      <c r="G22" s="1445"/>
      <c r="H22" s="1456" t="s">
        <v>238</v>
      </c>
      <c r="I22" s="1457"/>
      <c r="J22" s="1457"/>
      <c r="K22" s="1458"/>
      <c r="L22" s="1445" t="s">
        <v>1198</v>
      </c>
      <c r="M22" s="1445"/>
      <c r="N22" s="1445"/>
      <c r="O22" s="1445"/>
      <c r="P22" s="1445"/>
      <c r="Q22" s="1445"/>
      <c r="R22" s="1446"/>
      <c r="S22" s="63"/>
      <c r="T22" s="63"/>
    </row>
    <row r="23" spans="2:20">
      <c r="B23" s="1229" t="s">
        <v>1</v>
      </c>
      <c r="C23" s="683"/>
      <c r="D23" s="1452" t="s">
        <v>2502</v>
      </c>
      <c r="E23" s="1452"/>
      <c r="F23" s="1452" t="s">
        <v>2513</v>
      </c>
      <c r="G23" s="1452"/>
      <c r="H23" s="683" t="s">
        <v>1199</v>
      </c>
      <c r="I23" s="683"/>
      <c r="J23" s="1448" t="str">
        <f>'02入力票（その２）'!I156</f>
        <v/>
      </c>
      <c r="K23" s="1434"/>
      <c r="L23" s="683" t="s">
        <v>1200</v>
      </c>
      <c r="M23" s="683"/>
      <c r="N23" s="1450" t="str">
        <f>'02入力票（その２）'!I160</f>
        <v/>
      </c>
      <c r="O23" s="683"/>
      <c r="P23" s="1451" t="s">
        <v>1201</v>
      </c>
      <c r="Q23" s="877"/>
      <c r="R23" s="1435"/>
      <c r="S23" s="63"/>
      <c r="T23" s="63"/>
    </row>
    <row r="24" spans="2:20">
      <c r="B24" s="1229" t="s">
        <v>1202</v>
      </c>
      <c r="C24" s="683"/>
      <c r="D24" s="1447" t="str">
        <f>'02入力票（その２）'!I150</f>
        <v/>
      </c>
      <c r="E24" s="877"/>
      <c r="F24" s="1447" t="str">
        <f>'02入力票（その２）'!I151</f>
        <v/>
      </c>
      <c r="G24" s="877"/>
      <c r="H24" s="683" t="s">
        <v>1203</v>
      </c>
      <c r="I24" s="683"/>
      <c r="J24" s="1448" t="str">
        <f>'02入力票（その２）'!I157</f>
        <v/>
      </c>
      <c r="K24" s="1434"/>
      <c r="L24" s="683" t="s">
        <v>1204</v>
      </c>
      <c r="M24" s="683"/>
      <c r="N24" s="1450" t="str">
        <f>'02入力票（その２）'!I161</f>
        <v/>
      </c>
      <c r="O24" s="683"/>
      <c r="P24" s="877"/>
      <c r="Q24" s="877"/>
      <c r="R24" s="1435"/>
      <c r="S24" s="63"/>
      <c r="T24" s="63"/>
    </row>
    <row r="25" spans="2:20">
      <c r="B25" s="1229" t="s">
        <v>1205</v>
      </c>
      <c r="C25" s="683"/>
      <c r="D25" s="1447" t="str">
        <f>'02入力票（その２）'!I152</f>
        <v/>
      </c>
      <c r="E25" s="877"/>
      <c r="F25" s="1447" t="str">
        <f>'02入力票（その２）'!I153</f>
        <v/>
      </c>
      <c r="G25" s="877"/>
      <c r="H25" s="683" t="s">
        <v>1206</v>
      </c>
      <c r="I25" s="683"/>
      <c r="J25" s="1448" t="str">
        <f>'02入力票（その２）'!I158</f>
        <v/>
      </c>
      <c r="K25" s="1434"/>
      <c r="L25" s="683" t="s">
        <v>1207</v>
      </c>
      <c r="M25" s="683"/>
      <c r="N25" s="1449" t="e">
        <f>'02入力票（その２）'!I162</f>
        <v>#VALUE!</v>
      </c>
      <c r="O25" s="683"/>
      <c r="P25" s="877"/>
      <c r="Q25" s="877"/>
      <c r="R25" s="1435"/>
      <c r="S25" s="63"/>
      <c r="T25" s="63"/>
    </row>
    <row r="26" spans="2:20" ht="14.25" thickBot="1">
      <c r="B26" s="1230" t="s">
        <v>1208</v>
      </c>
      <c r="C26" s="832"/>
      <c r="D26" s="1453" t="str">
        <f>'02入力票（その２）'!I154</f>
        <v/>
      </c>
      <c r="E26" s="870"/>
      <c r="F26" s="1453" t="str">
        <f>'02入力票（その２）'!I155</f>
        <v/>
      </c>
      <c r="G26" s="870"/>
      <c r="H26" s="832" t="s">
        <v>1209</v>
      </c>
      <c r="I26" s="832"/>
      <c r="J26" s="1454">
        <f>'02入力票（その２）'!I159</f>
        <v>0</v>
      </c>
      <c r="K26" s="1436"/>
      <c r="L26" s="832"/>
      <c r="M26" s="832"/>
      <c r="N26" s="832"/>
      <c r="O26" s="832"/>
      <c r="P26" s="870"/>
      <c r="Q26" s="870"/>
      <c r="R26" s="1437"/>
      <c r="S26" s="63"/>
      <c r="T26" s="63"/>
    </row>
    <row r="27" spans="2:20">
      <c r="B27" s="795" t="s">
        <v>1210</v>
      </c>
      <c r="C27" s="796"/>
      <c r="D27" s="1442" t="s">
        <v>1211</v>
      </c>
      <c r="E27" s="885"/>
      <c r="F27" s="885"/>
      <c r="G27" s="885"/>
      <c r="H27" s="885"/>
      <c r="I27" s="885"/>
      <c r="J27" s="1443"/>
      <c r="K27" s="1444" t="s">
        <v>1212</v>
      </c>
      <c r="L27" s="1445"/>
      <c r="M27" s="1445"/>
      <c r="N27" s="1445"/>
      <c r="O27" s="1446"/>
      <c r="P27" s="1431"/>
      <c r="Q27" s="1432"/>
      <c r="R27" s="1433"/>
      <c r="S27" s="63"/>
      <c r="T27" s="63"/>
    </row>
    <row r="28" spans="2:20">
      <c r="B28" s="1441"/>
      <c r="C28" s="729"/>
      <c r="D28" s="1428" t="s">
        <v>1213</v>
      </c>
      <c r="E28" s="1429"/>
      <c r="F28" s="1429"/>
      <c r="G28" s="1429"/>
      <c r="H28" s="683" t="str">
        <f>'02入力票（その２）'!I135</f>
        <v>　</v>
      </c>
      <c r="I28" s="683"/>
      <c r="J28" s="1430"/>
      <c r="K28" s="821" t="s">
        <v>1214</v>
      </c>
      <c r="L28" s="755"/>
      <c r="M28" s="755"/>
      <c r="N28" s="138" t="str">
        <f>'02入力票（その２）'!I143</f>
        <v/>
      </c>
      <c r="O28" s="300" t="s">
        <v>89</v>
      </c>
      <c r="P28" s="1434"/>
      <c r="Q28" s="877"/>
      <c r="R28" s="1435"/>
      <c r="S28" s="63"/>
      <c r="T28" s="63"/>
    </row>
    <row r="29" spans="2:20">
      <c r="B29" s="1441"/>
      <c r="C29" s="729"/>
      <c r="D29" s="1428" t="s">
        <v>302</v>
      </c>
      <c r="E29" s="1429"/>
      <c r="F29" s="1429"/>
      <c r="G29" s="1429"/>
      <c r="H29" s="683" t="str">
        <f>'02入力票（その２）'!I136</f>
        <v>　</v>
      </c>
      <c r="I29" s="683"/>
      <c r="J29" s="1430"/>
      <c r="K29" s="821" t="s">
        <v>1215</v>
      </c>
      <c r="L29" s="755"/>
      <c r="M29" s="755"/>
      <c r="N29" s="138" t="str">
        <f>'02入力票（その２）'!I144</f>
        <v/>
      </c>
      <c r="O29" s="300" t="s">
        <v>89</v>
      </c>
      <c r="P29" s="1434"/>
      <c r="Q29" s="877"/>
      <c r="R29" s="1435"/>
      <c r="S29" s="63"/>
      <c r="T29" s="63"/>
    </row>
    <row r="30" spans="2:20">
      <c r="B30" s="1441"/>
      <c r="C30" s="729"/>
      <c r="D30" s="1428" t="s">
        <v>304</v>
      </c>
      <c r="E30" s="1429"/>
      <c r="F30" s="1429"/>
      <c r="G30" s="1429"/>
      <c r="H30" s="683" t="str">
        <f>'02入力票（その２）'!I137</f>
        <v>　</v>
      </c>
      <c r="I30" s="683"/>
      <c r="J30" s="1430"/>
      <c r="K30" s="821" t="s">
        <v>1216</v>
      </c>
      <c r="L30" s="755"/>
      <c r="M30" s="755"/>
      <c r="N30" s="138" t="str">
        <f>'02入力票（その２）'!I145</f>
        <v/>
      </c>
      <c r="O30" s="300" t="s">
        <v>89</v>
      </c>
      <c r="P30" s="1434"/>
      <c r="Q30" s="877"/>
      <c r="R30" s="1435"/>
      <c r="S30" s="63"/>
      <c r="T30" s="63"/>
    </row>
    <row r="31" spans="2:20">
      <c r="B31" s="1424" t="s">
        <v>1217</v>
      </c>
      <c r="C31" s="703"/>
      <c r="D31" s="1428" t="s">
        <v>1218</v>
      </c>
      <c r="E31" s="1429"/>
      <c r="F31" s="1429"/>
      <c r="G31" s="1429"/>
      <c r="H31" s="683" t="str">
        <f>'02入力票（その２）'!I138</f>
        <v>　</v>
      </c>
      <c r="I31" s="683"/>
      <c r="J31" s="1430"/>
      <c r="K31" s="821" t="s">
        <v>1219</v>
      </c>
      <c r="L31" s="755"/>
      <c r="M31" s="755"/>
      <c r="N31" s="138" t="str">
        <f>'02入力票（その２）'!I146</f>
        <v/>
      </c>
      <c r="O31" s="300" t="s">
        <v>89</v>
      </c>
      <c r="P31" s="1434"/>
      <c r="Q31" s="877"/>
      <c r="R31" s="1435"/>
      <c r="S31" s="63"/>
      <c r="T31" s="63"/>
    </row>
    <row r="32" spans="2:20">
      <c r="B32" s="1425"/>
      <c r="C32" s="717"/>
      <c r="D32" s="1428" t="s">
        <v>308</v>
      </c>
      <c r="E32" s="1429"/>
      <c r="F32" s="1429"/>
      <c r="G32" s="1429"/>
      <c r="H32" s="683" t="str">
        <f>'02入力票（その２）'!I139</f>
        <v>　</v>
      </c>
      <c r="I32" s="683"/>
      <c r="J32" s="1430"/>
      <c r="K32" s="821" t="s">
        <v>1220</v>
      </c>
      <c r="L32" s="755"/>
      <c r="M32" s="755"/>
      <c r="N32" s="138" t="str">
        <f>'02入力票（その２）'!I147</f>
        <v/>
      </c>
      <c r="O32" s="300" t="s">
        <v>89</v>
      </c>
      <c r="P32" s="1434"/>
      <c r="Q32" s="877"/>
      <c r="R32" s="1435"/>
      <c r="S32" s="63"/>
      <c r="T32" s="63"/>
    </row>
    <row r="33" spans="2:24">
      <c r="B33" s="1425"/>
      <c r="C33" s="717"/>
      <c r="D33" s="1428" t="s">
        <v>310</v>
      </c>
      <c r="E33" s="1429"/>
      <c r="F33" s="1429"/>
      <c r="G33" s="1429"/>
      <c r="H33" s="683" t="str">
        <f>'02入力票（その２）'!I140</f>
        <v>　</v>
      </c>
      <c r="I33" s="683"/>
      <c r="J33" s="1430"/>
      <c r="K33" s="821" t="s">
        <v>1221</v>
      </c>
      <c r="L33" s="755"/>
      <c r="M33" s="755"/>
      <c r="N33" s="138" t="str">
        <f>'02入力票（その２）'!I148</f>
        <v/>
      </c>
      <c r="O33" s="300" t="s">
        <v>89</v>
      </c>
      <c r="P33" s="1434"/>
      <c r="Q33" s="877"/>
      <c r="R33" s="1435"/>
      <c r="S33" s="63"/>
      <c r="T33" s="63"/>
    </row>
    <row r="34" spans="2:24" ht="14.25" thickBot="1">
      <c r="B34" s="1426"/>
      <c r="C34" s="1427"/>
      <c r="D34" s="1438" t="str">
        <f>'02入力票（その２）'!I141</f>
        <v>　</v>
      </c>
      <c r="E34" s="1439"/>
      <c r="F34" s="1439"/>
      <c r="G34" s="1439"/>
      <c r="H34" s="832" t="str">
        <f>'02入力票（その２）'!I142</f>
        <v>　</v>
      </c>
      <c r="I34" s="832"/>
      <c r="J34" s="1440"/>
      <c r="K34" s="822" t="s">
        <v>1222</v>
      </c>
      <c r="L34" s="823"/>
      <c r="M34" s="823"/>
      <c r="N34" s="301" t="str">
        <f>'02入力票（その２）'!I149</f>
        <v/>
      </c>
      <c r="O34" s="302" t="s">
        <v>89</v>
      </c>
      <c r="P34" s="1436"/>
      <c r="Q34" s="870"/>
      <c r="R34" s="1437"/>
      <c r="S34" s="63"/>
      <c r="T34" s="63"/>
    </row>
    <row r="35" spans="2:24">
      <c r="B35" s="1165" t="s">
        <v>2460</v>
      </c>
      <c r="C35" s="784"/>
      <c r="D35" s="784"/>
      <c r="E35" s="784"/>
      <c r="F35" s="793"/>
      <c r="G35" s="785" t="s">
        <v>621</v>
      </c>
      <c r="H35" s="774" t="str">
        <f>'02入力票（その２）'!I52</f>
        <v/>
      </c>
      <c r="I35" s="790"/>
      <c r="J35" s="1412" t="s">
        <v>622</v>
      </c>
      <c r="K35" s="774" t="str">
        <f>'02入力票（その２）'!I53</f>
        <v/>
      </c>
      <c r="L35" s="790"/>
      <c r="M35" s="801" t="s">
        <v>611</v>
      </c>
      <c r="N35" s="774" t="str">
        <f>'02入力票（その２）'!I55</f>
        <v/>
      </c>
      <c r="O35" s="790"/>
      <c r="P35" s="801" t="s">
        <v>83</v>
      </c>
      <c r="Q35" s="774" t="str">
        <f>'02入力票（その２）'!I56</f>
        <v/>
      </c>
      <c r="R35" s="775"/>
      <c r="S35" s="63"/>
      <c r="T35" s="63"/>
    </row>
    <row r="36" spans="2:24" ht="14.25" thickBot="1">
      <c r="B36" s="1410"/>
      <c r="C36" s="677"/>
      <c r="D36" s="677"/>
      <c r="E36" s="677"/>
      <c r="F36" s="1297"/>
      <c r="G36" s="1146"/>
      <c r="H36" s="1419"/>
      <c r="I36" s="1420"/>
      <c r="J36" s="1409"/>
      <c r="K36" s="1419"/>
      <c r="L36" s="1420"/>
      <c r="M36" s="881"/>
      <c r="N36" s="1419"/>
      <c r="O36" s="1420"/>
      <c r="P36" s="881"/>
      <c r="Q36" s="1419"/>
      <c r="R36" s="1421"/>
      <c r="S36" s="63"/>
      <c r="T36" s="63"/>
    </row>
    <row r="37" spans="2:24" ht="14.25" thickBot="1">
      <c r="B37" s="1166"/>
      <c r="C37" s="1144"/>
      <c r="D37" s="1144"/>
      <c r="E37" s="1144"/>
      <c r="F37" s="1145"/>
      <c r="G37" s="1081" t="s">
        <v>875</v>
      </c>
      <c r="H37" s="804"/>
      <c r="I37" s="804"/>
      <c r="J37" s="777" t="str">
        <f>'02入力票（その２）'!I57</f>
        <v/>
      </c>
      <c r="K37" s="777"/>
      <c r="L37" s="777"/>
      <c r="M37" s="777"/>
      <c r="N37" s="777"/>
      <c r="O37" s="778"/>
      <c r="P37" s="1422"/>
      <c r="Q37" s="1423"/>
      <c r="R37" s="1423"/>
      <c r="S37" s="63"/>
      <c r="T37" s="63"/>
    </row>
    <row r="38" spans="2:24" ht="15" thickBot="1">
      <c r="B38" s="273" t="s">
        <v>1196</v>
      </c>
      <c r="C38" s="62"/>
      <c r="D38" s="62"/>
      <c r="E38" s="62"/>
      <c r="F38" s="62"/>
      <c r="G38" s="62"/>
      <c r="H38" s="62"/>
      <c r="I38" s="62"/>
      <c r="J38" s="62"/>
      <c r="K38" s="1064"/>
      <c r="L38" s="1064"/>
      <c r="M38" s="1064"/>
      <c r="N38" s="1064"/>
      <c r="O38" s="1064"/>
      <c r="P38" s="1064"/>
      <c r="Q38" s="187"/>
      <c r="R38" s="159"/>
      <c r="S38" s="63"/>
      <c r="T38" s="63"/>
    </row>
    <row r="39" spans="2:24" ht="14.25" thickBot="1">
      <c r="B39" s="1403" t="s">
        <v>1223</v>
      </c>
      <c r="C39" s="1066"/>
      <c r="D39" s="63"/>
      <c r="E39" s="63"/>
      <c r="F39" s="63"/>
      <c r="G39" s="63"/>
      <c r="H39" s="63"/>
      <c r="I39" s="63"/>
      <c r="J39" s="63"/>
      <c r="K39" s="63"/>
      <c r="L39" s="63"/>
      <c r="M39" s="63"/>
      <c r="N39" s="63"/>
      <c r="O39" s="63"/>
      <c r="S39" s="63"/>
      <c r="T39" s="63"/>
    </row>
    <row r="40" spans="2:24" ht="14.25" thickBot="1">
      <c r="B40" s="96" t="s">
        <v>1224</v>
      </c>
      <c r="C40" s="96"/>
      <c r="F40" s="96"/>
      <c r="G40" s="96"/>
      <c r="H40" s="96"/>
      <c r="I40" s="96"/>
      <c r="J40" s="96"/>
      <c r="K40" s="96"/>
      <c r="L40" s="96"/>
      <c r="M40" s="96"/>
      <c r="N40" s="96"/>
      <c r="O40" s="96"/>
      <c r="P40" s="96"/>
      <c r="Q40" s="96"/>
      <c r="R40" s="162" t="str">
        <f>G140</f>
        <v/>
      </c>
      <c r="S40" s="162"/>
      <c r="T40" s="162"/>
    </row>
    <row r="41" spans="2:24">
      <c r="B41" s="282" t="s">
        <v>1225</v>
      </c>
      <c r="C41" s="150" t="s">
        <v>1226</v>
      </c>
      <c r="D41" s="146" t="s">
        <v>1227</v>
      </c>
      <c r="E41" s="150" t="s">
        <v>1228</v>
      </c>
      <c r="F41" s="783" t="s">
        <v>1229</v>
      </c>
      <c r="G41" s="784"/>
      <c r="H41" s="784"/>
      <c r="I41" s="784"/>
      <c r="J41" s="784"/>
      <c r="K41" s="784"/>
      <c r="L41" s="784"/>
      <c r="M41" s="784"/>
      <c r="N41" s="784"/>
      <c r="O41" s="784"/>
      <c r="P41" s="784"/>
      <c r="Q41" s="784"/>
      <c r="R41" s="793"/>
      <c r="S41" s="63"/>
      <c r="T41" s="63"/>
    </row>
    <row r="42" spans="2:24" ht="21.75" customHeight="1">
      <c r="B42" s="498">
        <v>1</v>
      </c>
      <c r="C42" s="663"/>
      <c r="D42" s="664"/>
      <c r="E42" s="665"/>
      <c r="F42" s="660"/>
      <c r="G42" s="660"/>
      <c r="H42" s="660"/>
      <c r="I42" s="660"/>
      <c r="J42" s="660"/>
      <c r="K42" s="660"/>
      <c r="L42" s="660"/>
      <c r="M42" s="660"/>
      <c r="N42" s="660"/>
      <c r="O42" s="660"/>
      <c r="P42" s="660"/>
      <c r="Q42" s="660"/>
      <c r="R42" s="1395"/>
      <c r="S42" s="63" t="str">
        <f>CONCATENATE(T47,T48,T49,T50,T51,T52,T53,T54,T55,T56,T57,T58,T59,T60,T61,T62,T63,T65,T66,T67,T68,T69,T70,T71,T72,T73,T74,T75)</f>
        <v>－－－－－－－－－－－－－－－－－－－－－－－－－－－－</v>
      </c>
      <c r="T42" s="63"/>
    </row>
    <row r="43" spans="2:24" ht="21.75" customHeight="1">
      <c r="B43" s="498">
        <v>2</v>
      </c>
      <c r="C43" s="663"/>
      <c r="D43" s="664"/>
      <c r="E43" s="665"/>
      <c r="F43" s="660"/>
      <c r="G43" s="660"/>
      <c r="H43" s="660"/>
      <c r="I43" s="660"/>
      <c r="J43" s="660"/>
      <c r="K43" s="660"/>
      <c r="L43" s="660"/>
      <c r="M43" s="660"/>
      <c r="N43" s="660"/>
      <c r="O43" s="660"/>
      <c r="P43" s="660"/>
      <c r="Q43" s="660"/>
      <c r="R43" s="1395"/>
      <c r="S43" s="63" t="str">
        <f>CONCATENATE(V47,V48,V49,V50,V51,V52,V53,V54,V55,V56,V57,V58,V59,V60,V61,V62,V63,V64,V65,V66,V67,V68,V69,V70,V71,V72,V73,V74,V75)</f>
        <v>－－－－－－－－－－－－－－－－－－－－－－－－－－－－－</v>
      </c>
      <c r="T43" s="63"/>
    </row>
    <row r="44" spans="2:24" ht="21.75" customHeight="1" thickBot="1">
      <c r="B44" s="499">
        <v>3</v>
      </c>
      <c r="C44" s="1413"/>
      <c r="D44" s="1414"/>
      <c r="E44" s="1415"/>
      <c r="F44" s="1398"/>
      <c r="G44" s="1398"/>
      <c r="H44" s="1398"/>
      <c r="I44" s="1398"/>
      <c r="J44" s="1398"/>
      <c r="K44" s="1398"/>
      <c r="L44" s="1398"/>
      <c r="M44" s="1398"/>
      <c r="N44" s="1398"/>
      <c r="O44" s="1398"/>
      <c r="P44" s="1398"/>
      <c r="Q44" s="1398"/>
      <c r="R44" s="1399"/>
      <c r="S44" s="63" t="str">
        <f>CONCATENATE(X47,X48,X49,X50,X51,X52,X53,X54,X55,X56,X57,X58,X59,X60,X61,X62,X63,X64,X65)</f>
        <v>－－－－－－－－－－－－－－－－－－－</v>
      </c>
      <c r="T44" s="63"/>
    </row>
    <row r="45" spans="2:24" ht="19.5" customHeight="1" thickBot="1">
      <c r="B45" s="96" t="s">
        <v>1230</v>
      </c>
      <c r="C45" s="96"/>
      <c r="F45" s="96"/>
      <c r="G45" s="96"/>
      <c r="H45" s="96"/>
      <c r="I45" s="96"/>
      <c r="J45" s="96"/>
      <c r="K45" s="96"/>
      <c r="L45" s="96"/>
      <c r="M45" s="96"/>
      <c r="N45" s="96"/>
      <c r="O45" s="96"/>
      <c r="P45" s="96"/>
      <c r="Q45" s="96"/>
      <c r="R45" s="96"/>
      <c r="S45" s="63"/>
      <c r="T45" s="63"/>
    </row>
    <row r="46" spans="2:24" ht="21" customHeight="1" thickBot="1">
      <c r="B46" s="500" t="s">
        <v>1226</v>
      </c>
      <c r="C46" s="146" t="s">
        <v>1231</v>
      </c>
      <c r="D46" s="146" t="s">
        <v>1232</v>
      </c>
      <c r="E46" s="1412" t="s">
        <v>1228</v>
      </c>
      <c r="F46" s="774"/>
      <c r="G46" s="501" t="s">
        <v>1057</v>
      </c>
      <c r="H46" s="500" t="s">
        <v>1226</v>
      </c>
      <c r="I46" s="146" t="s">
        <v>1231</v>
      </c>
      <c r="J46" s="146" t="s">
        <v>1233</v>
      </c>
      <c r="K46" s="1412" t="s">
        <v>1228</v>
      </c>
      <c r="L46" s="1412"/>
      <c r="M46" s="474" t="s">
        <v>1057</v>
      </c>
      <c r="N46" s="500" t="s">
        <v>1226</v>
      </c>
      <c r="O46" s="146" t="s">
        <v>1231</v>
      </c>
      <c r="P46" s="146" t="s">
        <v>1233</v>
      </c>
      <c r="Q46" s="473" t="s">
        <v>1228</v>
      </c>
      <c r="R46" s="502" t="s">
        <v>1057</v>
      </c>
      <c r="S46" s="63"/>
      <c r="T46" s="63"/>
    </row>
    <row r="47" spans="2:24">
      <c r="B47" s="1127">
        <v>31</v>
      </c>
      <c r="C47" s="1412" t="s">
        <v>1234</v>
      </c>
      <c r="D47" s="548" t="s">
        <v>1235</v>
      </c>
      <c r="E47" s="1416" t="s">
        <v>1236</v>
      </c>
      <c r="F47" s="1417"/>
      <c r="G47" s="550"/>
      <c r="H47" s="1127">
        <v>38</v>
      </c>
      <c r="I47" s="1412" t="s">
        <v>1237</v>
      </c>
      <c r="J47" s="548" t="s">
        <v>1235</v>
      </c>
      <c r="K47" s="1417" t="s">
        <v>1238</v>
      </c>
      <c r="L47" s="1418"/>
      <c r="M47" s="551"/>
      <c r="N47" s="1127">
        <v>47</v>
      </c>
      <c r="O47" s="1412" t="s">
        <v>1239</v>
      </c>
      <c r="P47" s="548" t="s">
        <v>1235</v>
      </c>
      <c r="Q47" s="549" t="s">
        <v>1240</v>
      </c>
      <c r="R47" s="551"/>
      <c r="S47" s="303" t="s">
        <v>1241</v>
      </c>
      <c r="T47" s="212" t="str">
        <f>IF(G47="○",S47,"－")</f>
        <v>－</v>
      </c>
      <c r="U47" s="152" t="s">
        <v>1242</v>
      </c>
      <c r="V47" s="153" t="str">
        <f>IF(M47="○",U47,"－")</f>
        <v>－</v>
      </c>
      <c r="W47" s="152" t="s">
        <v>1243</v>
      </c>
      <c r="X47" s="153" t="str">
        <f>IF(R47="○",W47,"－")</f>
        <v>－</v>
      </c>
    </row>
    <row r="48" spans="2:24">
      <c r="B48" s="1128"/>
      <c r="C48" s="1377"/>
      <c r="D48" s="304" t="s">
        <v>1244</v>
      </c>
      <c r="E48" s="700" t="s">
        <v>1245</v>
      </c>
      <c r="F48" s="701"/>
      <c r="G48" s="305"/>
      <c r="H48" s="1228"/>
      <c r="I48" s="1378"/>
      <c r="J48" s="304" t="s">
        <v>1244</v>
      </c>
      <c r="K48" s="700" t="s">
        <v>1246</v>
      </c>
      <c r="L48" s="1371"/>
      <c r="M48" s="306"/>
      <c r="N48" s="1228"/>
      <c r="O48" s="1378"/>
      <c r="P48" s="304" t="s">
        <v>1244</v>
      </c>
      <c r="Q48" s="488" t="s">
        <v>1247</v>
      </c>
      <c r="R48" s="552"/>
      <c r="S48" s="303" t="s">
        <v>1248</v>
      </c>
      <c r="T48" s="212" t="str">
        <f t="shared" ref="T48:T75" si="0">IF(G48="○",S48,"－")</f>
        <v>－</v>
      </c>
      <c r="U48" s="152" t="s">
        <v>1249</v>
      </c>
      <c r="V48" s="153" t="str">
        <f t="shared" ref="V48:V75" si="1">IF(M48="○",U48,"－")</f>
        <v>－</v>
      </c>
      <c r="W48" s="152" t="s">
        <v>1250</v>
      </c>
      <c r="X48" s="153" t="str">
        <f t="shared" ref="X48:X65" si="2">IF(R48="○",W48,"－")</f>
        <v>－</v>
      </c>
    </row>
    <row r="49" spans="2:24" ht="13.5" customHeight="1">
      <c r="B49" s="1228"/>
      <c r="C49" s="1378"/>
      <c r="D49" s="304" t="s">
        <v>1251</v>
      </c>
      <c r="E49" s="700" t="s">
        <v>1252</v>
      </c>
      <c r="F49" s="701"/>
      <c r="G49" s="305"/>
      <c r="H49" s="483">
        <v>39</v>
      </c>
      <c r="I49" s="477" t="s">
        <v>1253</v>
      </c>
      <c r="J49" s="304" t="s">
        <v>1235</v>
      </c>
      <c r="K49" s="700" t="s">
        <v>1254</v>
      </c>
      <c r="L49" s="1371"/>
      <c r="M49" s="306"/>
      <c r="N49" s="483">
        <v>48</v>
      </c>
      <c r="O49" s="307" t="s">
        <v>1255</v>
      </c>
      <c r="P49" s="304" t="s">
        <v>1235</v>
      </c>
      <c r="Q49" s="488" t="s">
        <v>1256</v>
      </c>
      <c r="R49" s="552"/>
      <c r="S49" s="303" t="s">
        <v>1257</v>
      </c>
      <c r="T49" s="212" t="str">
        <f t="shared" si="0"/>
        <v>－</v>
      </c>
      <c r="U49" s="152" t="s">
        <v>1258</v>
      </c>
      <c r="V49" s="153" t="str">
        <f t="shared" si="1"/>
        <v>－</v>
      </c>
      <c r="W49" s="152" t="s">
        <v>1259</v>
      </c>
      <c r="X49" s="153" t="str">
        <f t="shared" si="2"/>
        <v>－</v>
      </c>
    </row>
    <row r="50" spans="2:24">
      <c r="B50" s="1376">
        <v>32</v>
      </c>
      <c r="C50" s="692" t="s">
        <v>1260</v>
      </c>
      <c r="D50" s="304" t="s">
        <v>1235</v>
      </c>
      <c r="E50" s="700" t="s">
        <v>1261</v>
      </c>
      <c r="F50" s="701"/>
      <c r="G50" s="305"/>
      <c r="H50" s="1411">
        <v>40</v>
      </c>
      <c r="I50" s="692" t="s">
        <v>1262</v>
      </c>
      <c r="J50" s="304" t="s">
        <v>1263</v>
      </c>
      <c r="K50" s="700" t="s">
        <v>1264</v>
      </c>
      <c r="L50" s="1371"/>
      <c r="M50" s="306"/>
      <c r="N50" s="1376">
        <v>49</v>
      </c>
      <c r="O50" s="649" t="s">
        <v>1265</v>
      </c>
      <c r="P50" s="304" t="s">
        <v>1266</v>
      </c>
      <c r="Q50" s="488" t="s">
        <v>1267</v>
      </c>
      <c r="R50" s="552"/>
      <c r="S50" s="303" t="s">
        <v>1268</v>
      </c>
      <c r="T50" s="212" t="str">
        <f t="shared" si="0"/>
        <v>－</v>
      </c>
      <c r="U50" s="152" t="s">
        <v>1269</v>
      </c>
      <c r="V50" s="153" t="str">
        <f t="shared" si="1"/>
        <v>－</v>
      </c>
      <c r="W50" s="152" t="s">
        <v>1270</v>
      </c>
      <c r="X50" s="153" t="str">
        <f t="shared" si="2"/>
        <v>－</v>
      </c>
    </row>
    <row r="51" spans="2:24">
      <c r="B51" s="1128"/>
      <c r="C51" s="1377"/>
      <c r="D51" s="304" t="s">
        <v>1271</v>
      </c>
      <c r="E51" s="700" t="s">
        <v>1272</v>
      </c>
      <c r="F51" s="701"/>
      <c r="G51" s="305"/>
      <c r="H51" s="1410"/>
      <c r="I51" s="1377"/>
      <c r="J51" s="304" t="s">
        <v>1271</v>
      </c>
      <c r="K51" s="700" t="s">
        <v>1273</v>
      </c>
      <c r="L51" s="1371"/>
      <c r="M51" s="306"/>
      <c r="N51" s="1128"/>
      <c r="O51" s="769"/>
      <c r="P51" s="304" t="s">
        <v>1271</v>
      </c>
      <c r="Q51" s="488" t="s">
        <v>1274</v>
      </c>
      <c r="R51" s="552"/>
      <c r="S51" s="303" t="s">
        <v>1275</v>
      </c>
      <c r="T51" s="212" t="str">
        <f t="shared" si="0"/>
        <v>－</v>
      </c>
      <c r="U51" s="152" t="s">
        <v>1276</v>
      </c>
      <c r="V51" s="153" t="str">
        <f t="shared" si="1"/>
        <v>－</v>
      </c>
      <c r="W51" s="152" t="s">
        <v>1277</v>
      </c>
      <c r="X51" s="153" t="str">
        <f t="shared" si="2"/>
        <v>－</v>
      </c>
    </row>
    <row r="52" spans="2:24">
      <c r="B52" s="1128"/>
      <c r="C52" s="1377"/>
      <c r="D52" s="304" t="s">
        <v>1278</v>
      </c>
      <c r="E52" s="700" t="s">
        <v>1279</v>
      </c>
      <c r="F52" s="701"/>
      <c r="G52" s="305"/>
      <c r="H52" s="1410"/>
      <c r="I52" s="1377"/>
      <c r="J52" s="304" t="s">
        <v>1278</v>
      </c>
      <c r="K52" s="700" t="s">
        <v>1280</v>
      </c>
      <c r="L52" s="1371"/>
      <c r="M52" s="306"/>
      <c r="N52" s="1128"/>
      <c r="O52" s="769"/>
      <c r="P52" s="304" t="s">
        <v>1278</v>
      </c>
      <c r="Q52" s="488" t="s">
        <v>1281</v>
      </c>
      <c r="R52" s="552"/>
      <c r="S52" s="303" t="s">
        <v>1282</v>
      </c>
      <c r="T52" s="212" t="str">
        <f t="shared" si="0"/>
        <v>－</v>
      </c>
      <c r="U52" s="152" t="s">
        <v>1283</v>
      </c>
      <c r="V52" s="153" t="str">
        <f t="shared" si="1"/>
        <v>－</v>
      </c>
      <c r="W52" s="152" t="s">
        <v>1284</v>
      </c>
      <c r="X52" s="153" t="str">
        <f t="shared" si="2"/>
        <v>－</v>
      </c>
    </row>
    <row r="53" spans="2:24">
      <c r="B53" s="1128"/>
      <c r="C53" s="1377"/>
      <c r="D53" s="304" t="s">
        <v>1285</v>
      </c>
      <c r="E53" s="700" t="s">
        <v>1286</v>
      </c>
      <c r="F53" s="701"/>
      <c r="G53" s="305"/>
      <c r="H53" s="1410"/>
      <c r="I53" s="1377"/>
      <c r="J53" s="304" t="s">
        <v>1285</v>
      </c>
      <c r="K53" s="700" t="s">
        <v>1287</v>
      </c>
      <c r="L53" s="1371"/>
      <c r="M53" s="306"/>
      <c r="N53" s="1128"/>
      <c r="O53" s="769"/>
      <c r="P53" s="304" t="s">
        <v>1285</v>
      </c>
      <c r="Q53" s="488" t="s">
        <v>1288</v>
      </c>
      <c r="R53" s="552"/>
      <c r="S53" s="303" t="s">
        <v>1289</v>
      </c>
      <c r="T53" s="212" t="str">
        <f t="shared" si="0"/>
        <v>－</v>
      </c>
      <c r="U53" s="152" t="s">
        <v>1290</v>
      </c>
      <c r="V53" s="153" t="str">
        <f t="shared" si="1"/>
        <v>－</v>
      </c>
      <c r="W53" s="152" t="s">
        <v>1291</v>
      </c>
      <c r="X53" s="153" t="str">
        <f t="shared" si="2"/>
        <v>－</v>
      </c>
    </row>
    <row r="54" spans="2:24">
      <c r="B54" s="1128"/>
      <c r="C54" s="1377"/>
      <c r="D54" s="304" t="s">
        <v>1292</v>
      </c>
      <c r="E54" s="700" t="s">
        <v>1293</v>
      </c>
      <c r="F54" s="701"/>
      <c r="G54" s="305"/>
      <c r="H54" s="1410"/>
      <c r="I54" s="1377"/>
      <c r="J54" s="304" t="s">
        <v>1292</v>
      </c>
      <c r="K54" s="700" t="s">
        <v>1294</v>
      </c>
      <c r="L54" s="1371"/>
      <c r="M54" s="306"/>
      <c r="N54" s="1228"/>
      <c r="O54" s="650"/>
      <c r="P54" s="304" t="s">
        <v>1292</v>
      </c>
      <c r="Q54" s="488" t="s">
        <v>1295</v>
      </c>
      <c r="R54" s="552"/>
      <c r="S54" s="303" t="s">
        <v>1296</v>
      </c>
      <c r="T54" s="212" t="str">
        <f t="shared" si="0"/>
        <v>－</v>
      </c>
      <c r="U54" s="152" t="s">
        <v>1297</v>
      </c>
      <c r="V54" s="153" t="str">
        <f t="shared" si="1"/>
        <v>－</v>
      </c>
      <c r="W54" s="152" t="s">
        <v>1298</v>
      </c>
      <c r="X54" s="153" t="str">
        <f t="shared" si="2"/>
        <v>－</v>
      </c>
    </row>
    <row r="55" spans="2:24">
      <c r="B55" s="1128"/>
      <c r="C55" s="1377"/>
      <c r="D55" s="304" t="s">
        <v>1299</v>
      </c>
      <c r="E55" s="700" t="s">
        <v>1300</v>
      </c>
      <c r="F55" s="701"/>
      <c r="G55" s="305"/>
      <c r="H55" s="1362"/>
      <c r="I55" s="1378"/>
      <c r="J55" s="304" t="s">
        <v>1299</v>
      </c>
      <c r="K55" s="700" t="s">
        <v>1301</v>
      </c>
      <c r="L55" s="1371"/>
      <c r="M55" s="306"/>
      <c r="N55" s="1376">
        <v>50</v>
      </c>
      <c r="O55" s="649" t="s">
        <v>1302</v>
      </c>
      <c r="P55" s="304" t="s">
        <v>1266</v>
      </c>
      <c r="Q55" s="488" t="s">
        <v>1302</v>
      </c>
      <c r="R55" s="552"/>
      <c r="S55" s="303" t="s">
        <v>1303</v>
      </c>
      <c r="T55" s="212" t="str">
        <f t="shared" si="0"/>
        <v>－</v>
      </c>
      <c r="U55" s="152" t="s">
        <v>1304</v>
      </c>
      <c r="V55" s="153" t="str">
        <f t="shared" si="1"/>
        <v>－</v>
      </c>
      <c r="W55" s="152" t="s">
        <v>1305</v>
      </c>
      <c r="X55" s="153" t="str">
        <f t="shared" si="2"/>
        <v>－</v>
      </c>
    </row>
    <row r="56" spans="2:24">
      <c r="B56" s="1228"/>
      <c r="C56" s="1378"/>
      <c r="D56" s="304" t="s">
        <v>1306</v>
      </c>
      <c r="E56" s="700" t="s">
        <v>1307</v>
      </c>
      <c r="F56" s="701"/>
      <c r="G56" s="305"/>
      <c r="H56" s="1376">
        <v>41</v>
      </c>
      <c r="I56" s="649" t="s">
        <v>1308</v>
      </c>
      <c r="J56" s="304" t="s">
        <v>1266</v>
      </c>
      <c r="K56" s="700" t="s">
        <v>1309</v>
      </c>
      <c r="L56" s="1371"/>
      <c r="M56" s="306"/>
      <c r="N56" s="1128"/>
      <c r="O56" s="769"/>
      <c r="P56" s="304" t="s">
        <v>1271</v>
      </c>
      <c r="Q56" s="488" t="s">
        <v>1310</v>
      </c>
      <c r="R56" s="552"/>
      <c r="S56" s="303" t="s">
        <v>1311</v>
      </c>
      <c r="T56" s="212" t="str">
        <f t="shared" si="0"/>
        <v>－</v>
      </c>
      <c r="U56" s="152" t="s">
        <v>1312</v>
      </c>
      <c r="V56" s="153" t="str">
        <f t="shared" si="1"/>
        <v>－</v>
      </c>
      <c r="W56" s="152" t="s">
        <v>1313</v>
      </c>
      <c r="X56" s="153" t="str">
        <f t="shared" si="2"/>
        <v>－</v>
      </c>
    </row>
    <row r="57" spans="2:24">
      <c r="B57" s="1376">
        <v>33</v>
      </c>
      <c r="C57" s="692" t="s">
        <v>1314</v>
      </c>
      <c r="D57" s="304" t="s">
        <v>1315</v>
      </c>
      <c r="E57" s="700" t="s">
        <v>1314</v>
      </c>
      <c r="F57" s="701"/>
      <c r="G57" s="305"/>
      <c r="H57" s="1128"/>
      <c r="I57" s="769"/>
      <c r="J57" s="490" t="s">
        <v>1316</v>
      </c>
      <c r="K57" s="700" t="s">
        <v>1317</v>
      </c>
      <c r="L57" s="1371"/>
      <c r="M57" s="306"/>
      <c r="N57" s="1228"/>
      <c r="O57" s="650"/>
      <c r="P57" s="304" t="s">
        <v>1318</v>
      </c>
      <c r="Q57" s="488" t="s">
        <v>1319</v>
      </c>
      <c r="R57" s="552"/>
      <c r="S57" s="303" t="s">
        <v>1320</v>
      </c>
      <c r="T57" s="212" t="str">
        <f t="shared" si="0"/>
        <v>－</v>
      </c>
      <c r="U57" s="152" t="s">
        <v>1321</v>
      </c>
      <c r="V57" s="153" t="str">
        <f t="shared" si="1"/>
        <v>－</v>
      </c>
      <c r="W57" s="152" t="s">
        <v>1322</v>
      </c>
      <c r="X57" s="153" t="str">
        <f t="shared" si="2"/>
        <v>－</v>
      </c>
    </row>
    <row r="58" spans="2:24">
      <c r="B58" s="1228"/>
      <c r="C58" s="1378"/>
      <c r="D58" s="304" t="s">
        <v>1316</v>
      </c>
      <c r="E58" s="700" t="s">
        <v>1323</v>
      </c>
      <c r="F58" s="701"/>
      <c r="G58" s="305"/>
      <c r="H58" s="1128"/>
      <c r="I58" s="769"/>
      <c r="J58" s="304" t="s">
        <v>1318</v>
      </c>
      <c r="K58" s="700" t="s">
        <v>1324</v>
      </c>
      <c r="L58" s="1371"/>
      <c r="M58" s="306"/>
      <c r="N58" s="1376">
        <v>51</v>
      </c>
      <c r="O58" s="692" t="s">
        <v>1325</v>
      </c>
      <c r="P58" s="304" t="s">
        <v>1315</v>
      </c>
      <c r="Q58" s="488" t="s">
        <v>1326</v>
      </c>
      <c r="R58" s="552"/>
      <c r="S58" s="303" t="s">
        <v>1327</v>
      </c>
      <c r="T58" s="212" t="str">
        <f t="shared" si="0"/>
        <v>－</v>
      </c>
      <c r="U58" s="152" t="s">
        <v>1328</v>
      </c>
      <c r="V58" s="153" t="str">
        <f t="shared" si="1"/>
        <v>－</v>
      </c>
      <c r="W58" s="152" t="s">
        <v>1329</v>
      </c>
      <c r="X58" s="153" t="str">
        <f t="shared" si="2"/>
        <v>－</v>
      </c>
    </row>
    <row r="59" spans="2:24">
      <c r="B59" s="1376">
        <v>34</v>
      </c>
      <c r="C59" s="692" t="s">
        <v>1330</v>
      </c>
      <c r="D59" s="304" t="s">
        <v>1315</v>
      </c>
      <c r="E59" s="700" t="s">
        <v>1331</v>
      </c>
      <c r="F59" s="701"/>
      <c r="G59" s="305"/>
      <c r="H59" s="1228"/>
      <c r="I59" s="650"/>
      <c r="J59" s="304" t="s">
        <v>1332</v>
      </c>
      <c r="K59" s="700" t="s">
        <v>1333</v>
      </c>
      <c r="L59" s="1371"/>
      <c r="M59" s="306"/>
      <c r="N59" s="1228"/>
      <c r="O59" s="1378"/>
      <c r="P59" s="304" t="s">
        <v>1334</v>
      </c>
      <c r="Q59" s="488" t="s">
        <v>1335</v>
      </c>
      <c r="R59" s="552"/>
      <c r="S59" s="303" t="s">
        <v>1336</v>
      </c>
      <c r="T59" s="212" t="str">
        <f t="shared" si="0"/>
        <v>－</v>
      </c>
      <c r="U59" s="152" t="s">
        <v>1337</v>
      </c>
      <c r="V59" s="153" t="str">
        <f t="shared" si="1"/>
        <v>－</v>
      </c>
      <c r="W59" s="152" t="s">
        <v>1338</v>
      </c>
      <c r="X59" s="153" t="str">
        <f t="shared" si="2"/>
        <v>－</v>
      </c>
    </row>
    <row r="60" spans="2:24" ht="13.5" customHeight="1">
      <c r="B60" s="1128"/>
      <c r="C60" s="1377"/>
      <c r="D60" s="304" t="s">
        <v>1334</v>
      </c>
      <c r="E60" s="700" t="s">
        <v>1339</v>
      </c>
      <c r="F60" s="701"/>
      <c r="G60" s="305"/>
      <c r="H60" s="483">
        <v>42</v>
      </c>
      <c r="I60" s="166" t="s">
        <v>1340</v>
      </c>
      <c r="J60" s="304" t="s">
        <v>1341</v>
      </c>
      <c r="K60" s="700" t="s">
        <v>1342</v>
      </c>
      <c r="L60" s="1371"/>
      <c r="M60" s="306"/>
      <c r="N60" s="1376">
        <v>52</v>
      </c>
      <c r="O60" s="1009" t="s">
        <v>1343</v>
      </c>
      <c r="P60" s="304" t="s">
        <v>1341</v>
      </c>
      <c r="Q60" s="488" t="s">
        <v>1344</v>
      </c>
      <c r="R60" s="552"/>
      <c r="S60" s="303" t="s">
        <v>1345</v>
      </c>
      <c r="T60" s="212" t="str">
        <f t="shared" si="0"/>
        <v>－</v>
      </c>
      <c r="U60" s="152" t="s">
        <v>1346</v>
      </c>
      <c r="V60" s="153" t="str">
        <f t="shared" si="1"/>
        <v>－</v>
      </c>
      <c r="W60" s="152" t="s">
        <v>1347</v>
      </c>
      <c r="X60" s="153" t="str">
        <f t="shared" si="2"/>
        <v>－</v>
      </c>
    </row>
    <row r="61" spans="2:24" ht="14.25" customHeight="1">
      <c r="B61" s="1128"/>
      <c r="C61" s="1377"/>
      <c r="D61" s="304" t="s">
        <v>1348</v>
      </c>
      <c r="E61" s="700" t="s">
        <v>1349</v>
      </c>
      <c r="F61" s="701"/>
      <c r="G61" s="305"/>
      <c r="H61" s="1376">
        <v>43</v>
      </c>
      <c r="I61" s="692" t="s">
        <v>1350</v>
      </c>
      <c r="J61" s="304" t="s">
        <v>1341</v>
      </c>
      <c r="K61" s="700" t="s">
        <v>1351</v>
      </c>
      <c r="L61" s="1371"/>
      <c r="M61" s="306"/>
      <c r="N61" s="1228"/>
      <c r="O61" s="840"/>
      <c r="P61" s="304" t="s">
        <v>1334</v>
      </c>
      <c r="Q61" s="488" t="s">
        <v>1352</v>
      </c>
      <c r="R61" s="552"/>
      <c r="S61" s="303" t="s">
        <v>1353</v>
      </c>
      <c r="T61" s="212" t="str">
        <f t="shared" si="0"/>
        <v>－</v>
      </c>
      <c r="U61" s="152" t="s">
        <v>1354</v>
      </c>
      <c r="V61" s="153" t="str">
        <f t="shared" si="1"/>
        <v>－</v>
      </c>
      <c r="W61" s="152" t="s">
        <v>1355</v>
      </c>
      <c r="X61" s="153" t="str">
        <f t="shared" si="2"/>
        <v>－</v>
      </c>
    </row>
    <row r="62" spans="2:24">
      <c r="B62" s="1128"/>
      <c r="C62" s="1377"/>
      <c r="D62" s="304" t="s">
        <v>1332</v>
      </c>
      <c r="E62" s="700" t="s">
        <v>1356</v>
      </c>
      <c r="F62" s="701"/>
      <c r="G62" s="305"/>
      <c r="H62" s="1128"/>
      <c r="I62" s="1377"/>
      <c r="J62" s="304" t="s">
        <v>1334</v>
      </c>
      <c r="K62" s="700" t="s">
        <v>1357</v>
      </c>
      <c r="L62" s="1371"/>
      <c r="M62" s="306"/>
      <c r="N62" s="483">
        <v>53</v>
      </c>
      <c r="O62" s="477" t="s">
        <v>1358</v>
      </c>
      <c r="P62" s="304" t="s">
        <v>1341</v>
      </c>
      <c r="Q62" s="488" t="s">
        <v>1358</v>
      </c>
      <c r="R62" s="552"/>
      <c r="S62" s="303" t="s">
        <v>1359</v>
      </c>
      <c r="T62" s="212" t="str">
        <f t="shared" si="0"/>
        <v>－</v>
      </c>
      <c r="U62" s="152" t="s">
        <v>1360</v>
      </c>
      <c r="V62" s="153" t="str">
        <f t="shared" si="1"/>
        <v>－</v>
      </c>
      <c r="W62" s="152" t="s">
        <v>1361</v>
      </c>
      <c r="X62" s="153" t="str">
        <f t="shared" si="2"/>
        <v>－</v>
      </c>
    </row>
    <row r="63" spans="2:24" ht="13.5" customHeight="1">
      <c r="B63" s="1128"/>
      <c r="C63" s="1377"/>
      <c r="D63" s="1358" t="s">
        <v>1362</v>
      </c>
      <c r="E63" s="685" t="s">
        <v>1363</v>
      </c>
      <c r="F63" s="686"/>
      <c r="G63" s="1369"/>
      <c r="H63" s="1128"/>
      <c r="I63" s="1377"/>
      <c r="J63" s="304" t="s">
        <v>1348</v>
      </c>
      <c r="K63" s="700" t="s">
        <v>1364</v>
      </c>
      <c r="L63" s="1371"/>
      <c r="M63" s="306"/>
      <c r="N63" s="1376">
        <v>54</v>
      </c>
      <c r="O63" s="692" t="s">
        <v>1365</v>
      </c>
      <c r="P63" s="304" t="s">
        <v>1341</v>
      </c>
      <c r="Q63" s="488" t="s">
        <v>1366</v>
      </c>
      <c r="R63" s="552"/>
      <c r="S63" s="303" t="s">
        <v>1367</v>
      </c>
      <c r="T63" s="212" t="str">
        <f t="shared" si="0"/>
        <v>－</v>
      </c>
      <c r="U63" s="152" t="s">
        <v>1368</v>
      </c>
      <c r="V63" s="153" t="str">
        <f t="shared" si="1"/>
        <v>－</v>
      </c>
      <c r="W63" s="152" t="s">
        <v>1369</v>
      </c>
      <c r="X63" s="153" t="str">
        <f t="shared" si="2"/>
        <v>－</v>
      </c>
    </row>
    <row r="64" spans="2:24">
      <c r="B64" s="1128"/>
      <c r="C64" s="1377"/>
      <c r="D64" s="1359"/>
      <c r="E64" s="1408"/>
      <c r="F64" s="1072"/>
      <c r="G64" s="1370"/>
      <c r="H64" s="1228"/>
      <c r="I64" s="1378"/>
      <c r="J64" s="304" t="s">
        <v>1332</v>
      </c>
      <c r="K64" s="700" t="s">
        <v>1370</v>
      </c>
      <c r="L64" s="1371"/>
      <c r="M64" s="306"/>
      <c r="N64" s="1128"/>
      <c r="O64" s="1378"/>
      <c r="P64" s="490" t="s">
        <v>1334</v>
      </c>
      <c r="Q64" s="492" t="s">
        <v>1371</v>
      </c>
      <c r="R64" s="552"/>
      <c r="S64" s="303"/>
      <c r="T64" s="212"/>
      <c r="U64" s="152" t="s">
        <v>1372</v>
      </c>
      <c r="V64" s="153" t="str">
        <f t="shared" si="1"/>
        <v>－</v>
      </c>
      <c r="W64" s="152" t="s">
        <v>1373</v>
      </c>
      <c r="X64" s="153" t="str">
        <f t="shared" si="2"/>
        <v>－</v>
      </c>
    </row>
    <row r="65" spans="2:24" ht="14.25" thickBot="1">
      <c r="B65" s="1228"/>
      <c r="C65" s="1378"/>
      <c r="D65" s="304" t="s">
        <v>1374</v>
      </c>
      <c r="E65" s="700" t="s">
        <v>1375</v>
      </c>
      <c r="F65" s="701"/>
      <c r="G65" s="305"/>
      <c r="H65" s="1376">
        <v>44</v>
      </c>
      <c r="I65" s="649" t="s">
        <v>1376</v>
      </c>
      <c r="J65" s="304" t="s">
        <v>1341</v>
      </c>
      <c r="K65" s="700" t="s">
        <v>1377</v>
      </c>
      <c r="L65" s="1371"/>
      <c r="M65" s="306"/>
      <c r="N65" s="484">
        <v>55</v>
      </c>
      <c r="O65" s="298" t="s">
        <v>1378</v>
      </c>
      <c r="P65" s="308" t="s">
        <v>1379</v>
      </c>
      <c r="Q65" s="476" t="s">
        <v>1380</v>
      </c>
      <c r="R65" s="553"/>
      <c r="S65" s="303" t="s">
        <v>1381</v>
      </c>
      <c r="T65" s="212" t="str">
        <f t="shared" si="0"/>
        <v>－</v>
      </c>
      <c r="U65" s="152" t="s">
        <v>1382</v>
      </c>
      <c r="V65" s="153" t="str">
        <f t="shared" si="1"/>
        <v>－</v>
      </c>
      <c r="W65" s="152" t="s">
        <v>1383</v>
      </c>
      <c r="X65" s="153" t="str">
        <f t="shared" si="2"/>
        <v>－</v>
      </c>
    </row>
    <row r="66" spans="2:24" ht="13.5" customHeight="1">
      <c r="B66" s="1376">
        <v>35</v>
      </c>
      <c r="C66" s="649" t="s">
        <v>1384</v>
      </c>
      <c r="D66" s="304" t="s">
        <v>1379</v>
      </c>
      <c r="E66" s="700" t="s">
        <v>1385</v>
      </c>
      <c r="F66" s="701"/>
      <c r="G66" s="305"/>
      <c r="H66" s="1128"/>
      <c r="I66" s="769"/>
      <c r="J66" s="304" t="s">
        <v>1386</v>
      </c>
      <c r="K66" s="700" t="s">
        <v>1387</v>
      </c>
      <c r="L66" s="1371"/>
      <c r="M66" s="306"/>
      <c r="N66" s="1407" t="s">
        <v>1388</v>
      </c>
      <c r="O66" s="1249"/>
      <c r="P66" s="1249"/>
      <c r="Q66" s="1249"/>
      <c r="R66" s="775"/>
      <c r="S66" s="303" t="s">
        <v>1389</v>
      </c>
      <c r="T66" s="212" t="str">
        <f t="shared" si="0"/>
        <v>－</v>
      </c>
      <c r="U66" s="152" t="s">
        <v>1390</v>
      </c>
      <c r="V66" s="153" t="str">
        <f t="shared" si="1"/>
        <v>－</v>
      </c>
      <c r="W66" s="10"/>
      <c r="X66" s="10"/>
    </row>
    <row r="67" spans="2:24">
      <c r="B67" s="1128"/>
      <c r="C67" s="769"/>
      <c r="D67" s="304" t="s">
        <v>1386</v>
      </c>
      <c r="E67" s="700" t="s">
        <v>1391</v>
      </c>
      <c r="F67" s="701"/>
      <c r="G67" s="305"/>
      <c r="H67" s="1128"/>
      <c r="I67" s="769"/>
      <c r="J67" s="304" t="s">
        <v>1392</v>
      </c>
      <c r="K67" s="700" t="s">
        <v>1393</v>
      </c>
      <c r="L67" s="1371"/>
      <c r="M67" s="306"/>
      <c r="N67" s="1410" t="s">
        <v>1394</v>
      </c>
      <c r="O67" s="677"/>
      <c r="P67" s="677"/>
      <c r="Q67" s="677"/>
      <c r="R67" s="1297"/>
      <c r="S67" s="303" t="s">
        <v>1395</v>
      </c>
      <c r="T67" s="212" t="str">
        <f t="shared" si="0"/>
        <v>－</v>
      </c>
      <c r="U67" s="152" t="s">
        <v>1396</v>
      </c>
      <c r="V67" s="153" t="str">
        <f t="shared" si="1"/>
        <v>－</v>
      </c>
      <c r="W67" s="10"/>
      <c r="X67" s="10"/>
    </row>
    <row r="68" spans="2:24">
      <c r="B68" s="1128"/>
      <c r="C68" s="769"/>
      <c r="D68" s="304" t="s">
        <v>1392</v>
      </c>
      <c r="E68" s="700" t="s">
        <v>1397</v>
      </c>
      <c r="F68" s="701"/>
      <c r="G68" s="305"/>
      <c r="H68" s="1228"/>
      <c r="I68" s="650"/>
      <c r="J68" s="304" t="s">
        <v>1398</v>
      </c>
      <c r="K68" s="700" t="s">
        <v>1399</v>
      </c>
      <c r="L68" s="1371"/>
      <c r="M68" s="306"/>
      <c r="N68" s="1363"/>
      <c r="O68" s="1364"/>
      <c r="P68" s="1364"/>
      <c r="Q68" s="1364"/>
      <c r="R68" s="1365"/>
      <c r="S68" s="303" t="s">
        <v>1400</v>
      </c>
      <c r="T68" s="212" t="str">
        <f t="shared" si="0"/>
        <v>－</v>
      </c>
      <c r="U68" s="152" t="s">
        <v>1401</v>
      </c>
      <c r="V68" s="153" t="str">
        <f t="shared" si="1"/>
        <v>－</v>
      </c>
      <c r="W68" s="10"/>
      <c r="X68" s="10"/>
    </row>
    <row r="69" spans="2:24">
      <c r="B69" s="1228"/>
      <c r="C69" s="650"/>
      <c r="D69" s="304" t="s">
        <v>1398</v>
      </c>
      <c r="E69" s="700" t="s">
        <v>1402</v>
      </c>
      <c r="F69" s="701"/>
      <c r="G69" s="305"/>
      <c r="H69" s="483">
        <v>45</v>
      </c>
      <c r="I69" s="477" t="s">
        <v>1403</v>
      </c>
      <c r="J69" s="304" t="s">
        <v>1379</v>
      </c>
      <c r="K69" s="700" t="s">
        <v>1403</v>
      </c>
      <c r="L69" s="1371"/>
      <c r="M69" s="306"/>
      <c r="N69" s="908"/>
      <c r="O69" s="909"/>
      <c r="P69" s="909"/>
      <c r="Q69" s="909"/>
      <c r="R69" s="910"/>
      <c r="S69" s="303" t="s">
        <v>1404</v>
      </c>
      <c r="T69" s="212" t="str">
        <f t="shared" si="0"/>
        <v>－</v>
      </c>
      <c r="U69" s="152" t="s">
        <v>1405</v>
      </c>
      <c r="V69" s="153" t="str">
        <f t="shared" si="1"/>
        <v>－</v>
      </c>
      <c r="W69" s="10"/>
      <c r="X69" s="10"/>
    </row>
    <row r="70" spans="2:24">
      <c r="B70" s="1376">
        <v>36</v>
      </c>
      <c r="C70" s="649" t="s">
        <v>1406</v>
      </c>
      <c r="D70" s="304" t="s">
        <v>1379</v>
      </c>
      <c r="E70" s="700" t="s">
        <v>1407</v>
      </c>
      <c r="F70" s="701"/>
      <c r="G70" s="305"/>
      <c r="H70" s="1376">
        <v>46</v>
      </c>
      <c r="I70" s="649" t="s">
        <v>1408</v>
      </c>
      <c r="J70" s="304" t="s">
        <v>1379</v>
      </c>
      <c r="K70" s="700" t="s">
        <v>1409</v>
      </c>
      <c r="L70" s="1371"/>
      <c r="M70" s="306"/>
      <c r="N70" s="908"/>
      <c r="O70" s="909"/>
      <c r="P70" s="909"/>
      <c r="Q70" s="909"/>
      <c r="R70" s="910"/>
      <c r="S70" s="303" t="s">
        <v>1410</v>
      </c>
      <c r="T70" s="212" t="str">
        <f t="shared" si="0"/>
        <v>－</v>
      </c>
      <c r="U70" s="152" t="s">
        <v>1411</v>
      </c>
      <c r="V70" s="153" t="str">
        <f t="shared" si="1"/>
        <v>－</v>
      </c>
      <c r="W70" s="10"/>
      <c r="X70" s="10"/>
    </row>
    <row r="71" spans="2:24" ht="13.5" customHeight="1">
      <c r="B71" s="1228"/>
      <c r="C71" s="650"/>
      <c r="D71" s="304" t="s">
        <v>1386</v>
      </c>
      <c r="E71" s="700" t="s">
        <v>1412</v>
      </c>
      <c r="F71" s="701"/>
      <c r="G71" s="305"/>
      <c r="H71" s="1128"/>
      <c r="I71" s="769"/>
      <c r="J71" s="304" t="s">
        <v>1386</v>
      </c>
      <c r="K71" s="700" t="s">
        <v>1413</v>
      </c>
      <c r="L71" s="1371"/>
      <c r="M71" s="306"/>
      <c r="N71" s="908"/>
      <c r="O71" s="909"/>
      <c r="P71" s="909"/>
      <c r="Q71" s="909"/>
      <c r="R71" s="910"/>
      <c r="S71" s="303" t="s">
        <v>1414</v>
      </c>
      <c r="T71" s="212" t="str">
        <f t="shared" si="0"/>
        <v>－</v>
      </c>
      <c r="U71" s="152" t="s">
        <v>1415</v>
      </c>
      <c r="V71" s="153" t="str">
        <f t="shared" si="1"/>
        <v>－</v>
      </c>
      <c r="W71" s="10"/>
      <c r="X71" s="10"/>
    </row>
    <row r="72" spans="2:24">
      <c r="B72" s="1376">
        <v>37</v>
      </c>
      <c r="C72" s="692" t="s">
        <v>1416</v>
      </c>
      <c r="D72" s="304" t="s">
        <v>1379</v>
      </c>
      <c r="E72" s="700" t="s">
        <v>1417</v>
      </c>
      <c r="F72" s="701"/>
      <c r="G72" s="305"/>
      <c r="H72" s="1128"/>
      <c r="I72" s="769"/>
      <c r="J72" s="304" t="s">
        <v>1392</v>
      </c>
      <c r="K72" s="700" t="s">
        <v>1418</v>
      </c>
      <c r="L72" s="1371"/>
      <c r="M72" s="306"/>
      <c r="N72" s="908"/>
      <c r="O72" s="909"/>
      <c r="P72" s="909"/>
      <c r="Q72" s="909"/>
      <c r="R72" s="910"/>
      <c r="S72" s="303" t="s">
        <v>1419</v>
      </c>
      <c r="T72" s="212" t="str">
        <f t="shared" si="0"/>
        <v>－</v>
      </c>
      <c r="U72" s="152" t="s">
        <v>1420</v>
      </c>
      <c r="V72" s="153" t="str">
        <f t="shared" si="1"/>
        <v>－</v>
      </c>
      <c r="W72" s="10"/>
      <c r="X72" s="10"/>
    </row>
    <row r="73" spans="2:24">
      <c r="B73" s="1128"/>
      <c r="C73" s="1377"/>
      <c r="D73" s="490" t="s">
        <v>1386</v>
      </c>
      <c r="E73" s="685" t="s">
        <v>1421</v>
      </c>
      <c r="F73" s="686"/>
      <c r="G73" s="305"/>
      <c r="H73" s="1128"/>
      <c r="I73" s="769"/>
      <c r="J73" s="304" t="s">
        <v>1422</v>
      </c>
      <c r="K73" s="700" t="s">
        <v>1423</v>
      </c>
      <c r="L73" s="1371"/>
      <c r="M73" s="306"/>
      <c r="N73" s="908"/>
      <c r="O73" s="909"/>
      <c r="P73" s="909"/>
      <c r="Q73" s="909"/>
      <c r="R73" s="910"/>
      <c r="S73" s="303" t="s">
        <v>1424</v>
      </c>
      <c r="T73" s="212" t="str">
        <f t="shared" si="0"/>
        <v>－</v>
      </c>
      <c r="U73" s="152" t="s">
        <v>1425</v>
      </c>
      <c r="V73" s="153" t="str">
        <f t="shared" si="1"/>
        <v>－</v>
      </c>
    </row>
    <row r="74" spans="2:24">
      <c r="B74" s="1128"/>
      <c r="C74" s="1377"/>
      <c r="D74" s="490" t="s">
        <v>1426</v>
      </c>
      <c r="E74" s="1392" t="s">
        <v>1427</v>
      </c>
      <c r="F74" s="1392"/>
      <c r="G74" s="305"/>
      <c r="H74" s="1128"/>
      <c r="I74" s="769"/>
      <c r="J74" s="304" t="s">
        <v>1428</v>
      </c>
      <c r="K74" s="700" t="s">
        <v>1429</v>
      </c>
      <c r="L74" s="1371"/>
      <c r="M74" s="306"/>
      <c r="N74" s="908"/>
      <c r="O74" s="909"/>
      <c r="P74" s="909"/>
      <c r="Q74" s="909"/>
      <c r="R74" s="910"/>
      <c r="S74" s="303" t="s">
        <v>1430</v>
      </c>
      <c r="T74" s="212" t="str">
        <f t="shared" si="0"/>
        <v>－</v>
      </c>
      <c r="U74" s="152" t="s">
        <v>1431</v>
      </c>
      <c r="V74" s="153" t="str">
        <f t="shared" si="1"/>
        <v>－</v>
      </c>
    </row>
    <row r="75" spans="2:24" ht="14.25" thickBot="1">
      <c r="B75" s="1129"/>
      <c r="C75" s="1409"/>
      <c r="D75" s="308" t="s">
        <v>1422</v>
      </c>
      <c r="E75" s="1400" t="s">
        <v>1432</v>
      </c>
      <c r="F75" s="1400"/>
      <c r="G75" s="554"/>
      <c r="H75" s="1129"/>
      <c r="I75" s="881"/>
      <c r="J75" s="308" t="s">
        <v>1433</v>
      </c>
      <c r="K75" s="1401" t="s">
        <v>1434</v>
      </c>
      <c r="L75" s="1402"/>
      <c r="M75" s="555"/>
      <c r="N75" s="911"/>
      <c r="O75" s="912"/>
      <c r="P75" s="912"/>
      <c r="Q75" s="912"/>
      <c r="R75" s="913"/>
      <c r="S75" s="303" t="s">
        <v>1435</v>
      </c>
      <c r="T75" s="212" t="str">
        <f t="shared" si="0"/>
        <v>－</v>
      </c>
      <c r="U75" s="152" t="s">
        <v>1436</v>
      </c>
      <c r="V75" s="153" t="str">
        <f t="shared" si="1"/>
        <v>－</v>
      </c>
    </row>
    <row r="76" spans="2:24" ht="15" thickBot="1">
      <c r="B76" s="273" t="s">
        <v>1196</v>
      </c>
      <c r="C76" s="212"/>
      <c r="D76" s="212"/>
      <c r="E76" s="212"/>
      <c r="F76" s="212"/>
      <c r="G76" s="212"/>
      <c r="H76" s="212"/>
      <c r="I76" s="212"/>
      <c r="J76" s="212"/>
      <c r="K76" s="212"/>
      <c r="L76" s="212"/>
      <c r="M76" s="212"/>
      <c r="N76" s="212"/>
      <c r="P76" s="63"/>
      <c r="Q76" s="63"/>
      <c r="R76" s="159"/>
      <c r="S76" s="63"/>
      <c r="T76" s="63"/>
    </row>
    <row r="77" spans="2:24" ht="14.25" thickBot="1">
      <c r="B77" s="1403" t="s">
        <v>1437</v>
      </c>
      <c r="C77" s="1066"/>
      <c r="D77" s="212"/>
      <c r="E77" s="212"/>
      <c r="F77" s="212"/>
      <c r="G77" s="212"/>
      <c r="H77" s="212"/>
      <c r="I77" s="212"/>
      <c r="J77" s="212"/>
      <c r="K77" s="212"/>
      <c r="L77" s="212"/>
      <c r="M77" s="212"/>
      <c r="N77" s="212"/>
      <c r="S77" s="63"/>
      <c r="T77" s="63"/>
    </row>
    <row r="78" spans="2:24" ht="14.25" thickBot="1">
      <c r="B78" s="96" t="s">
        <v>1438</v>
      </c>
      <c r="C78" s="96"/>
      <c r="D78" s="96"/>
      <c r="F78" s="96"/>
      <c r="G78" s="96"/>
      <c r="H78" s="96"/>
      <c r="I78" s="96"/>
      <c r="J78" s="96"/>
      <c r="K78" s="96"/>
      <c r="L78" s="96"/>
      <c r="M78" s="96"/>
      <c r="N78" s="96"/>
      <c r="P78" s="107"/>
      <c r="Q78" s="107"/>
      <c r="R78" s="149" t="str">
        <f>G140</f>
        <v/>
      </c>
      <c r="S78" s="63"/>
      <c r="T78" s="63"/>
    </row>
    <row r="79" spans="2:24">
      <c r="B79" s="282" t="s">
        <v>1225</v>
      </c>
      <c r="C79" s="150" t="s">
        <v>1226</v>
      </c>
      <c r="D79" s="146" t="s">
        <v>1227</v>
      </c>
      <c r="E79" s="150" t="s">
        <v>1228</v>
      </c>
      <c r="F79" s="1404" t="s">
        <v>1439</v>
      </c>
      <c r="G79" s="1405"/>
      <c r="H79" s="1405"/>
      <c r="I79" s="1405"/>
      <c r="J79" s="1405"/>
      <c r="K79" s="1405"/>
      <c r="L79" s="1405"/>
      <c r="M79" s="1405"/>
      <c r="N79" s="1405"/>
      <c r="O79" s="1405"/>
      <c r="P79" s="1405"/>
      <c r="Q79" s="1405"/>
      <c r="R79" s="1406"/>
      <c r="S79" s="63"/>
      <c r="T79" s="63"/>
    </row>
    <row r="80" spans="2:24" ht="13.5" customHeight="1">
      <c r="B80" s="1393">
        <v>1</v>
      </c>
      <c r="C80" s="1394" t="s">
        <v>2431</v>
      </c>
      <c r="D80" s="1394"/>
      <c r="E80" s="1394"/>
      <c r="F80" s="660"/>
      <c r="G80" s="660"/>
      <c r="H80" s="660"/>
      <c r="I80" s="660"/>
      <c r="J80" s="660"/>
      <c r="K80" s="660"/>
      <c r="L80" s="660"/>
      <c r="M80" s="660"/>
      <c r="N80" s="660"/>
      <c r="O80" s="660"/>
      <c r="P80" s="660"/>
      <c r="Q80" s="660"/>
      <c r="R80" s="1395"/>
      <c r="S80" s="63" t="str">
        <f>CONCATENATE(T88,T89,T91,T93,T94,T95,T96,T97,T98,T99,T100,T101,T102,T103,T104,T105,T106,T107,T108,T110,T111,T112,T113,T115,T117)</f>
        <v>－－－－－－－－－－－－－－－－－－－－－－－－－</v>
      </c>
      <c r="T80" s="63"/>
    </row>
    <row r="81" spans="2:22">
      <c r="B81" s="1393"/>
      <c r="C81" s="1394"/>
      <c r="D81" s="1394"/>
      <c r="E81" s="1394"/>
      <c r="F81" s="660"/>
      <c r="G81" s="660"/>
      <c r="H81" s="660"/>
      <c r="I81" s="660"/>
      <c r="J81" s="660"/>
      <c r="K81" s="660"/>
      <c r="L81" s="660"/>
      <c r="M81" s="660"/>
      <c r="N81" s="660"/>
      <c r="O81" s="660"/>
      <c r="P81" s="660"/>
      <c r="Q81" s="660"/>
      <c r="R81" s="1395"/>
      <c r="S81" s="63"/>
      <c r="T81" s="63"/>
    </row>
    <row r="82" spans="2:22">
      <c r="B82" s="1393">
        <v>2</v>
      </c>
      <c r="C82" s="1394"/>
      <c r="D82" s="1394"/>
      <c r="E82" s="1394"/>
      <c r="F82" s="660"/>
      <c r="G82" s="660"/>
      <c r="H82" s="660"/>
      <c r="I82" s="660"/>
      <c r="J82" s="660"/>
      <c r="K82" s="660"/>
      <c r="L82" s="660"/>
      <c r="M82" s="660"/>
      <c r="N82" s="660"/>
      <c r="O82" s="660"/>
      <c r="P82" s="660"/>
      <c r="Q82" s="660"/>
      <c r="R82" s="1395"/>
      <c r="S82" s="63" t="str">
        <f>CONCATENATE(V88,V89,V90,V91,V92,V93,V94,V95,V96,V97,V98,V99,V100,V101,V102,V103,V104,V106,V107,V108,V109,V111,V112)</f>
        <v>－－－－－－－－－－－－－－－－－－－－－－－</v>
      </c>
      <c r="T82" s="63"/>
    </row>
    <row r="83" spans="2:22">
      <c r="B83" s="1393"/>
      <c r="C83" s="1394"/>
      <c r="D83" s="1394"/>
      <c r="E83" s="1394"/>
      <c r="F83" s="660"/>
      <c r="G83" s="660"/>
      <c r="H83" s="660"/>
      <c r="I83" s="660"/>
      <c r="J83" s="660"/>
      <c r="K83" s="660"/>
      <c r="L83" s="660"/>
      <c r="M83" s="660"/>
      <c r="N83" s="660"/>
      <c r="O83" s="660"/>
      <c r="P83" s="660"/>
      <c r="Q83" s="660"/>
      <c r="R83" s="1395"/>
      <c r="S83" s="63"/>
      <c r="T83" s="63"/>
    </row>
    <row r="84" spans="2:22">
      <c r="B84" s="1393">
        <v>3</v>
      </c>
      <c r="C84" s="1394"/>
      <c r="D84" s="1394"/>
      <c r="E84" s="1394"/>
      <c r="F84" s="660"/>
      <c r="G84" s="660"/>
      <c r="H84" s="660"/>
      <c r="I84" s="660"/>
      <c r="J84" s="660"/>
      <c r="K84" s="660"/>
      <c r="L84" s="660"/>
      <c r="M84" s="660"/>
      <c r="N84" s="660"/>
      <c r="O84" s="660"/>
      <c r="P84" s="660"/>
      <c r="Q84" s="660"/>
      <c r="R84" s="1395"/>
      <c r="S84" s="63"/>
      <c r="T84" s="63"/>
    </row>
    <row r="85" spans="2:22" ht="14.25" thickBot="1">
      <c r="B85" s="1396"/>
      <c r="C85" s="1397"/>
      <c r="D85" s="1397"/>
      <c r="E85" s="1397"/>
      <c r="F85" s="1398"/>
      <c r="G85" s="1398"/>
      <c r="H85" s="1398"/>
      <c r="I85" s="1398"/>
      <c r="J85" s="1398"/>
      <c r="K85" s="1398"/>
      <c r="L85" s="1398"/>
      <c r="M85" s="1398"/>
      <c r="N85" s="1398"/>
      <c r="O85" s="1398"/>
      <c r="P85" s="1398"/>
      <c r="Q85" s="1398"/>
      <c r="R85" s="1399"/>
      <c r="S85" s="63"/>
      <c r="T85" s="63"/>
    </row>
    <row r="86" spans="2:22" ht="19.5" customHeight="1" thickBot="1">
      <c r="B86" s="96" t="s">
        <v>1440</v>
      </c>
      <c r="C86" s="96"/>
      <c r="D86" s="96"/>
      <c r="F86" s="96"/>
      <c r="G86" s="96"/>
      <c r="H86" s="96"/>
      <c r="I86" s="96"/>
      <c r="J86" s="96"/>
      <c r="K86" s="96"/>
      <c r="L86" s="96"/>
      <c r="M86" s="178"/>
      <c r="N86" s="178"/>
      <c r="O86" s="178"/>
      <c r="P86" s="178"/>
      <c r="Q86" s="63"/>
      <c r="R86" s="63"/>
      <c r="S86" s="63"/>
      <c r="T86" s="63"/>
    </row>
    <row r="87" spans="2:22" ht="21.75" customHeight="1" thickBot="1">
      <c r="B87" s="556" t="s">
        <v>1226</v>
      </c>
      <c r="C87" s="150" t="s">
        <v>1231</v>
      </c>
      <c r="D87" s="150" t="s">
        <v>1232</v>
      </c>
      <c r="E87" s="783" t="s">
        <v>1228</v>
      </c>
      <c r="F87" s="784"/>
      <c r="G87" s="785"/>
      <c r="H87" s="479" t="s">
        <v>1057</v>
      </c>
      <c r="I87" s="556" t="s">
        <v>1226</v>
      </c>
      <c r="J87" s="559" t="s">
        <v>1231</v>
      </c>
      <c r="K87" s="559" t="s">
        <v>1233</v>
      </c>
      <c r="L87" s="1381" t="s">
        <v>1228</v>
      </c>
      <c r="M87" s="1382"/>
      <c r="N87" s="1383"/>
      <c r="O87" s="501" t="s">
        <v>1057</v>
      </c>
      <c r="P87" s="1384" t="s">
        <v>1441</v>
      </c>
      <c r="Q87" s="1384"/>
      <c r="R87" s="1385"/>
      <c r="S87" s="63"/>
      <c r="T87" s="63"/>
    </row>
    <row r="88" spans="2:22" ht="14.25" thickTop="1">
      <c r="B88" s="1128">
        <v>56</v>
      </c>
      <c r="C88" s="1386" t="s">
        <v>1442</v>
      </c>
      <c r="D88" s="557" t="s">
        <v>1443</v>
      </c>
      <c r="E88" s="1387" t="s">
        <v>1444</v>
      </c>
      <c r="F88" s="1388"/>
      <c r="G88" s="1389"/>
      <c r="H88" s="558"/>
      <c r="I88" s="1128">
        <v>61</v>
      </c>
      <c r="J88" s="769" t="s">
        <v>1445</v>
      </c>
      <c r="K88" s="491" t="s">
        <v>1443</v>
      </c>
      <c r="L88" s="679" t="s">
        <v>1446</v>
      </c>
      <c r="M88" s="680"/>
      <c r="N88" s="681"/>
      <c r="O88" s="558"/>
      <c r="P88" s="1390" t="s">
        <v>1447</v>
      </c>
      <c r="Q88" s="1390"/>
      <c r="R88" s="1391"/>
      <c r="S88" s="303" t="s">
        <v>1448</v>
      </c>
      <c r="T88" s="212" t="str">
        <f>IF(H88="○",S88,"－")</f>
        <v>－</v>
      </c>
      <c r="U88" s="152" t="s">
        <v>1449</v>
      </c>
      <c r="V88" s="153" t="str">
        <f>IF(O88="○",U88,"－")</f>
        <v>－</v>
      </c>
    </row>
    <row r="89" spans="2:22" ht="13.5" customHeight="1">
      <c r="B89" s="1128"/>
      <c r="C89" s="769"/>
      <c r="D89" s="1358" t="s">
        <v>1450</v>
      </c>
      <c r="E89" s="717" t="s">
        <v>1451</v>
      </c>
      <c r="F89" s="718"/>
      <c r="G89" s="944"/>
      <c r="H89" s="1360"/>
      <c r="I89" s="1128"/>
      <c r="J89" s="769"/>
      <c r="K89" s="490" t="s">
        <v>1450</v>
      </c>
      <c r="L89" s="949" t="s">
        <v>1452</v>
      </c>
      <c r="M89" s="950"/>
      <c r="N89" s="951"/>
      <c r="O89" s="489"/>
      <c r="P89" s="1372" t="str">
        <f>CONCATENATE(S42,"-",S43,"-",S44)</f>
        <v>－－－－－－－－－－－－－－－－－－－－－－－－－－－－-－－－－－－－－－－－－－－－－－－－－－－－－－－－－－-－－－－－－－－－－－－－－－－－－－</v>
      </c>
      <c r="Q89" s="1372"/>
      <c r="R89" s="1373"/>
      <c r="S89" s="303" t="s">
        <v>1453</v>
      </c>
      <c r="T89" s="212" t="str">
        <f t="shared" ref="T89:T117" si="3">IF(H89="○",S89,"－")</f>
        <v>－</v>
      </c>
      <c r="U89" s="152" t="s">
        <v>1454</v>
      </c>
      <c r="V89" s="153" t="str">
        <f t="shared" ref="V89:V112" si="4">IF(O89="○",U89,"－")</f>
        <v>－</v>
      </c>
    </row>
    <row r="90" spans="2:22">
      <c r="B90" s="1128"/>
      <c r="C90" s="769"/>
      <c r="D90" s="1359"/>
      <c r="E90" s="717"/>
      <c r="F90" s="718"/>
      <c r="G90" s="944"/>
      <c r="H90" s="1361"/>
      <c r="I90" s="1228"/>
      <c r="J90" s="650"/>
      <c r="K90" s="304" t="s">
        <v>1455</v>
      </c>
      <c r="L90" s="695" t="s">
        <v>1456</v>
      </c>
      <c r="M90" s="696"/>
      <c r="N90" s="955"/>
      <c r="O90" s="489"/>
      <c r="P90" s="1372"/>
      <c r="Q90" s="1372"/>
      <c r="R90" s="1373"/>
      <c r="S90" s="303"/>
      <c r="T90" s="212"/>
      <c r="U90" s="152" t="s">
        <v>1457</v>
      </c>
      <c r="V90" s="153" t="str">
        <f t="shared" si="4"/>
        <v>－</v>
      </c>
    </row>
    <row r="91" spans="2:22">
      <c r="B91" s="1128"/>
      <c r="C91" s="769"/>
      <c r="D91" s="1358" t="s">
        <v>1455</v>
      </c>
      <c r="E91" s="717" t="s">
        <v>1458</v>
      </c>
      <c r="F91" s="718"/>
      <c r="G91" s="944"/>
      <c r="H91" s="1360"/>
      <c r="I91" s="1376">
        <v>62</v>
      </c>
      <c r="J91" s="649" t="s">
        <v>1459</v>
      </c>
      <c r="K91" s="304" t="s">
        <v>1443</v>
      </c>
      <c r="L91" s="695" t="s">
        <v>1460</v>
      </c>
      <c r="M91" s="696"/>
      <c r="N91" s="955"/>
      <c r="O91" s="489"/>
      <c r="P91" s="1372"/>
      <c r="Q91" s="1372"/>
      <c r="R91" s="1373"/>
      <c r="S91" s="303" t="s">
        <v>1461</v>
      </c>
      <c r="T91" s="212" t="str">
        <f t="shared" si="3"/>
        <v>－</v>
      </c>
      <c r="U91" s="152" t="s">
        <v>1462</v>
      </c>
      <c r="V91" s="153" t="str">
        <f t="shared" si="4"/>
        <v>－</v>
      </c>
    </row>
    <row r="92" spans="2:22">
      <c r="B92" s="1128"/>
      <c r="C92" s="769"/>
      <c r="D92" s="1359"/>
      <c r="E92" s="717"/>
      <c r="F92" s="718"/>
      <c r="G92" s="944"/>
      <c r="H92" s="1361"/>
      <c r="I92" s="1228"/>
      <c r="J92" s="650"/>
      <c r="K92" s="304" t="s">
        <v>1450</v>
      </c>
      <c r="L92" s="695" t="s">
        <v>1463</v>
      </c>
      <c r="M92" s="696"/>
      <c r="N92" s="955"/>
      <c r="O92" s="489"/>
      <c r="P92" s="1372"/>
      <c r="Q92" s="1372"/>
      <c r="R92" s="1373"/>
      <c r="S92" s="303"/>
      <c r="T92" s="212"/>
      <c r="U92" s="152" t="s">
        <v>1464</v>
      </c>
      <c r="V92" s="153" t="str">
        <f t="shared" si="4"/>
        <v>－</v>
      </c>
    </row>
    <row r="93" spans="2:22" ht="13.5" customHeight="1">
      <c r="B93" s="1128"/>
      <c r="C93" s="769"/>
      <c r="D93" s="304" t="s">
        <v>1465</v>
      </c>
      <c r="E93" s="695" t="s">
        <v>1466</v>
      </c>
      <c r="F93" s="696"/>
      <c r="G93" s="955"/>
      <c r="H93" s="305"/>
      <c r="I93" s="1376">
        <v>63</v>
      </c>
      <c r="J93" s="649" t="s">
        <v>1467</v>
      </c>
      <c r="K93" s="304" t="s">
        <v>1443</v>
      </c>
      <c r="L93" s="695" t="s">
        <v>1468</v>
      </c>
      <c r="M93" s="696"/>
      <c r="N93" s="955"/>
      <c r="O93" s="489"/>
      <c r="P93" s="1372"/>
      <c r="Q93" s="1372"/>
      <c r="R93" s="1373"/>
      <c r="S93" s="303" t="s">
        <v>1469</v>
      </c>
      <c r="T93" s="212" t="str">
        <f t="shared" si="3"/>
        <v>－</v>
      </c>
      <c r="U93" s="152" t="s">
        <v>1470</v>
      </c>
      <c r="V93" s="153" t="str">
        <f t="shared" si="4"/>
        <v>－</v>
      </c>
    </row>
    <row r="94" spans="2:22">
      <c r="B94" s="1128"/>
      <c r="C94" s="769"/>
      <c r="D94" s="304" t="s">
        <v>1471</v>
      </c>
      <c r="E94" s="695" t="s">
        <v>1472</v>
      </c>
      <c r="F94" s="696"/>
      <c r="G94" s="955"/>
      <c r="H94" s="493"/>
      <c r="I94" s="1128"/>
      <c r="J94" s="769"/>
      <c r="K94" s="304" t="s">
        <v>1450</v>
      </c>
      <c r="L94" s="695" t="s">
        <v>1473</v>
      </c>
      <c r="M94" s="696"/>
      <c r="N94" s="955"/>
      <c r="O94" s="489"/>
      <c r="P94" s="1372"/>
      <c r="Q94" s="1372"/>
      <c r="R94" s="1373"/>
      <c r="S94" s="303" t="s">
        <v>1474</v>
      </c>
      <c r="T94" s="212" t="str">
        <f t="shared" si="3"/>
        <v>－</v>
      </c>
      <c r="U94" s="152" t="s">
        <v>1475</v>
      </c>
      <c r="V94" s="153" t="str">
        <f t="shared" si="4"/>
        <v>－</v>
      </c>
    </row>
    <row r="95" spans="2:22">
      <c r="B95" s="1128"/>
      <c r="C95" s="769"/>
      <c r="D95" s="304" t="s">
        <v>1476</v>
      </c>
      <c r="E95" s="695" t="s">
        <v>1477</v>
      </c>
      <c r="F95" s="696"/>
      <c r="G95" s="955"/>
      <c r="H95" s="305"/>
      <c r="I95" s="1228"/>
      <c r="J95" s="650"/>
      <c r="K95" s="304" t="s">
        <v>1455</v>
      </c>
      <c r="L95" s="695" t="s">
        <v>1478</v>
      </c>
      <c r="M95" s="696"/>
      <c r="N95" s="955"/>
      <c r="O95" s="489"/>
      <c r="P95" s="1372"/>
      <c r="Q95" s="1372"/>
      <c r="R95" s="1373"/>
      <c r="S95" s="303" t="s">
        <v>1479</v>
      </c>
      <c r="T95" s="212" t="str">
        <f t="shared" si="3"/>
        <v>－</v>
      </c>
      <c r="U95" s="152" t="s">
        <v>1480</v>
      </c>
      <c r="V95" s="153" t="str">
        <f t="shared" si="4"/>
        <v>－</v>
      </c>
    </row>
    <row r="96" spans="2:22">
      <c r="B96" s="1228"/>
      <c r="C96" s="650"/>
      <c r="D96" s="304" t="s">
        <v>1481</v>
      </c>
      <c r="E96" s="695" t="s">
        <v>1482</v>
      </c>
      <c r="F96" s="696"/>
      <c r="G96" s="955"/>
      <c r="H96" s="493"/>
      <c r="I96" s="1376">
        <v>64</v>
      </c>
      <c r="J96" s="649" t="s">
        <v>1483</v>
      </c>
      <c r="K96" s="304" t="s">
        <v>1484</v>
      </c>
      <c r="L96" s="695" t="s">
        <v>1485</v>
      </c>
      <c r="M96" s="696"/>
      <c r="N96" s="955"/>
      <c r="O96" s="489"/>
      <c r="P96" s="1372"/>
      <c r="Q96" s="1372"/>
      <c r="R96" s="1373"/>
      <c r="S96" s="303" t="s">
        <v>1486</v>
      </c>
      <c r="T96" s="212" t="str">
        <f t="shared" si="3"/>
        <v>－</v>
      </c>
      <c r="U96" s="152" t="s">
        <v>1487</v>
      </c>
      <c r="V96" s="153" t="str">
        <f t="shared" si="4"/>
        <v>－</v>
      </c>
    </row>
    <row r="97" spans="2:22">
      <c r="B97" s="483">
        <v>57</v>
      </c>
      <c r="C97" s="296" t="s">
        <v>1488</v>
      </c>
      <c r="D97" s="309" t="s">
        <v>1484</v>
      </c>
      <c r="E97" s="695" t="s">
        <v>1488</v>
      </c>
      <c r="F97" s="696"/>
      <c r="G97" s="955"/>
      <c r="H97" s="305"/>
      <c r="I97" s="1128"/>
      <c r="J97" s="769"/>
      <c r="K97" s="304" t="s">
        <v>1489</v>
      </c>
      <c r="L97" s="695" t="s">
        <v>1490</v>
      </c>
      <c r="M97" s="696"/>
      <c r="N97" s="955"/>
      <c r="O97" s="489"/>
      <c r="P97" s="1372"/>
      <c r="Q97" s="1372"/>
      <c r="R97" s="1373"/>
      <c r="S97" s="303" t="s">
        <v>1491</v>
      </c>
      <c r="T97" s="212" t="str">
        <f t="shared" si="3"/>
        <v>－</v>
      </c>
      <c r="U97" s="152" t="s">
        <v>1492</v>
      </c>
      <c r="V97" s="153" t="str">
        <f t="shared" si="4"/>
        <v>－</v>
      </c>
    </row>
    <row r="98" spans="2:22" ht="13.5" customHeight="1">
      <c r="B98" s="1376">
        <v>58</v>
      </c>
      <c r="C98" s="649" t="s">
        <v>958</v>
      </c>
      <c r="D98" s="304" t="s">
        <v>1484</v>
      </c>
      <c r="E98" s="700" t="s">
        <v>1493</v>
      </c>
      <c r="F98" s="701"/>
      <c r="G98" s="1371"/>
      <c r="H98" s="493"/>
      <c r="I98" s="1128"/>
      <c r="J98" s="769"/>
      <c r="K98" s="304" t="s">
        <v>1494</v>
      </c>
      <c r="L98" s="695" t="s">
        <v>1495</v>
      </c>
      <c r="M98" s="696"/>
      <c r="N98" s="955"/>
      <c r="O98" s="489"/>
      <c r="P98" s="1372"/>
      <c r="Q98" s="1372"/>
      <c r="R98" s="1373"/>
      <c r="S98" s="303" t="s">
        <v>1496</v>
      </c>
      <c r="T98" s="212" t="str">
        <f t="shared" si="3"/>
        <v>－</v>
      </c>
      <c r="U98" s="152" t="s">
        <v>1497</v>
      </c>
      <c r="V98" s="153" t="str">
        <f t="shared" si="4"/>
        <v>－</v>
      </c>
    </row>
    <row r="99" spans="2:22" ht="13.5" customHeight="1">
      <c r="B99" s="1128"/>
      <c r="C99" s="769"/>
      <c r="D99" s="490" t="s">
        <v>1489</v>
      </c>
      <c r="E99" s="695" t="s">
        <v>1498</v>
      </c>
      <c r="F99" s="696"/>
      <c r="G99" s="955"/>
      <c r="H99" s="305"/>
      <c r="I99" s="1128"/>
      <c r="J99" s="769"/>
      <c r="K99" s="490" t="s">
        <v>1499</v>
      </c>
      <c r="L99" s="717" t="s">
        <v>1500</v>
      </c>
      <c r="M99" s="718"/>
      <c r="N99" s="944"/>
      <c r="O99" s="489"/>
      <c r="P99" s="1372"/>
      <c r="Q99" s="1372"/>
      <c r="R99" s="1373"/>
      <c r="S99" s="303" t="s">
        <v>1501</v>
      </c>
      <c r="T99" s="212" t="str">
        <f t="shared" si="3"/>
        <v>－</v>
      </c>
      <c r="U99" s="152" t="s">
        <v>1502</v>
      </c>
      <c r="V99" s="153" t="str">
        <f t="shared" si="4"/>
        <v>－</v>
      </c>
    </row>
    <row r="100" spans="2:22">
      <c r="B100" s="1128"/>
      <c r="C100" s="769"/>
      <c r="D100" s="304" t="s">
        <v>1494</v>
      </c>
      <c r="E100" s="700" t="s">
        <v>1503</v>
      </c>
      <c r="F100" s="701"/>
      <c r="G100" s="1371"/>
      <c r="H100" s="493"/>
      <c r="I100" s="1228"/>
      <c r="J100" s="650"/>
      <c r="K100" s="490" t="s">
        <v>1504</v>
      </c>
      <c r="L100" s="695" t="s">
        <v>1505</v>
      </c>
      <c r="M100" s="696"/>
      <c r="N100" s="955"/>
      <c r="O100" s="489"/>
      <c r="P100" s="1372"/>
      <c r="Q100" s="1372"/>
      <c r="R100" s="1373"/>
      <c r="S100" s="303" t="s">
        <v>1506</v>
      </c>
      <c r="T100" s="212" t="str">
        <f t="shared" si="3"/>
        <v>－</v>
      </c>
      <c r="U100" s="152" t="s">
        <v>1507</v>
      </c>
      <c r="V100" s="153" t="str">
        <f t="shared" si="4"/>
        <v>－</v>
      </c>
    </row>
    <row r="101" spans="2:22" ht="13.5" customHeight="1">
      <c r="B101" s="1228"/>
      <c r="C101" s="650"/>
      <c r="D101" s="304" t="s">
        <v>1499</v>
      </c>
      <c r="E101" s="695" t="s">
        <v>1508</v>
      </c>
      <c r="F101" s="696"/>
      <c r="G101" s="955"/>
      <c r="H101" s="305"/>
      <c r="I101" s="1376">
        <v>65</v>
      </c>
      <c r="J101" s="649" t="s">
        <v>1509</v>
      </c>
      <c r="K101" s="304" t="s">
        <v>1484</v>
      </c>
      <c r="L101" s="695" t="s">
        <v>1510</v>
      </c>
      <c r="M101" s="696"/>
      <c r="N101" s="955"/>
      <c r="O101" s="489"/>
      <c r="P101" s="1372"/>
      <c r="Q101" s="1372"/>
      <c r="R101" s="1373"/>
      <c r="S101" s="303" t="s">
        <v>1511</v>
      </c>
      <c r="T101" s="212" t="str">
        <f t="shared" si="3"/>
        <v>－</v>
      </c>
      <c r="U101" s="152" t="s">
        <v>1512</v>
      </c>
      <c r="V101" s="153" t="str">
        <f t="shared" si="4"/>
        <v>－</v>
      </c>
    </row>
    <row r="102" spans="2:22">
      <c r="B102" s="1376">
        <v>59</v>
      </c>
      <c r="C102" s="649" t="s">
        <v>1513</v>
      </c>
      <c r="D102" s="304" t="s">
        <v>1484</v>
      </c>
      <c r="E102" s="695" t="s">
        <v>1514</v>
      </c>
      <c r="F102" s="696"/>
      <c r="G102" s="955"/>
      <c r="H102" s="493"/>
      <c r="I102" s="1128"/>
      <c r="J102" s="769"/>
      <c r="K102" s="304" t="s">
        <v>1489</v>
      </c>
      <c r="L102" s="695" t="s">
        <v>1515</v>
      </c>
      <c r="M102" s="696"/>
      <c r="N102" s="955"/>
      <c r="O102" s="489"/>
      <c r="P102" s="1372"/>
      <c r="Q102" s="1372"/>
      <c r="R102" s="1373"/>
      <c r="S102" s="303" t="s">
        <v>1516</v>
      </c>
      <c r="T102" s="212" t="str">
        <f t="shared" si="3"/>
        <v>－</v>
      </c>
      <c r="U102" s="152" t="s">
        <v>1517</v>
      </c>
      <c r="V102" s="153" t="str">
        <f t="shared" si="4"/>
        <v>－</v>
      </c>
    </row>
    <row r="103" spans="2:22" ht="13.5" customHeight="1">
      <c r="B103" s="1128"/>
      <c r="C103" s="769"/>
      <c r="D103" s="304" t="s">
        <v>1489</v>
      </c>
      <c r="E103" s="700" t="s">
        <v>1518</v>
      </c>
      <c r="F103" s="701"/>
      <c r="G103" s="1371"/>
      <c r="H103" s="305"/>
      <c r="I103" s="1228"/>
      <c r="J103" s="650"/>
      <c r="K103" s="304" t="s">
        <v>1494</v>
      </c>
      <c r="L103" s="695" t="s">
        <v>1519</v>
      </c>
      <c r="M103" s="696"/>
      <c r="N103" s="955"/>
      <c r="O103" s="489"/>
      <c r="P103" s="1372"/>
      <c r="Q103" s="1372"/>
      <c r="R103" s="1373"/>
      <c r="S103" s="303" t="s">
        <v>1520</v>
      </c>
      <c r="T103" s="212" t="str">
        <f t="shared" si="3"/>
        <v>－</v>
      </c>
      <c r="U103" s="152" t="s">
        <v>1521</v>
      </c>
      <c r="V103" s="153" t="str">
        <f t="shared" si="4"/>
        <v>－</v>
      </c>
    </row>
    <row r="104" spans="2:22">
      <c r="B104" s="1228"/>
      <c r="C104" s="650"/>
      <c r="D104" s="304" t="s">
        <v>1494</v>
      </c>
      <c r="E104" s="695" t="s">
        <v>1522</v>
      </c>
      <c r="F104" s="696"/>
      <c r="G104" s="955"/>
      <c r="H104" s="493"/>
      <c r="I104" s="1376">
        <v>66</v>
      </c>
      <c r="J104" s="692" t="s">
        <v>1523</v>
      </c>
      <c r="K104" s="1358" t="s">
        <v>1484</v>
      </c>
      <c r="L104" s="717" t="s">
        <v>1524</v>
      </c>
      <c r="M104" s="718"/>
      <c r="N104" s="944"/>
      <c r="O104" s="1369" t="s">
        <v>552</v>
      </c>
      <c r="P104" s="1372"/>
      <c r="Q104" s="1372"/>
      <c r="R104" s="1373"/>
      <c r="S104" s="303" t="s">
        <v>1525</v>
      </c>
      <c r="T104" s="212" t="str">
        <f t="shared" si="3"/>
        <v>－</v>
      </c>
      <c r="U104" s="152" t="s">
        <v>1526</v>
      </c>
      <c r="V104" s="153" t="str">
        <f t="shared" si="4"/>
        <v>－</v>
      </c>
    </row>
    <row r="105" spans="2:22" ht="13.5" customHeight="1">
      <c r="B105" s="1376">
        <v>60</v>
      </c>
      <c r="C105" s="1009" t="s">
        <v>1527</v>
      </c>
      <c r="D105" s="490" t="s">
        <v>1484</v>
      </c>
      <c r="E105" s="717" t="s">
        <v>1528</v>
      </c>
      <c r="F105" s="718"/>
      <c r="G105" s="944"/>
      <c r="H105" s="305"/>
      <c r="I105" s="1128"/>
      <c r="J105" s="1377"/>
      <c r="K105" s="1359"/>
      <c r="L105" s="717"/>
      <c r="M105" s="718"/>
      <c r="N105" s="944"/>
      <c r="O105" s="1370"/>
      <c r="P105" s="1372"/>
      <c r="Q105" s="1372"/>
      <c r="R105" s="1373"/>
      <c r="S105" s="303" t="s">
        <v>1529</v>
      </c>
      <c r="T105" s="212" t="str">
        <f t="shared" si="3"/>
        <v>－</v>
      </c>
      <c r="U105" s="152"/>
      <c r="V105" s="153"/>
    </row>
    <row r="106" spans="2:22">
      <c r="B106" s="1128"/>
      <c r="C106" s="1379"/>
      <c r="D106" s="304" t="s">
        <v>1489</v>
      </c>
      <c r="E106" s="700" t="s">
        <v>1530</v>
      </c>
      <c r="F106" s="701"/>
      <c r="G106" s="1371"/>
      <c r="H106" s="493"/>
      <c r="I106" s="1128"/>
      <c r="J106" s="1377"/>
      <c r="K106" s="490" t="s">
        <v>1489</v>
      </c>
      <c r="L106" s="717" t="s">
        <v>1531</v>
      </c>
      <c r="M106" s="718"/>
      <c r="N106" s="944"/>
      <c r="O106" s="489"/>
      <c r="P106" s="1372" t="s">
        <v>1532</v>
      </c>
      <c r="Q106" s="1372"/>
      <c r="R106" s="1373"/>
      <c r="S106" s="303" t="s">
        <v>1533</v>
      </c>
      <c r="T106" s="212" t="str">
        <f t="shared" si="3"/>
        <v>－</v>
      </c>
      <c r="U106" s="152" t="s">
        <v>1534</v>
      </c>
      <c r="V106" s="153" t="str">
        <f t="shared" si="4"/>
        <v>－</v>
      </c>
    </row>
    <row r="107" spans="2:22">
      <c r="B107" s="1128"/>
      <c r="C107" s="1379"/>
      <c r="D107" s="304" t="s">
        <v>1494</v>
      </c>
      <c r="E107" s="695" t="s">
        <v>1535</v>
      </c>
      <c r="F107" s="696"/>
      <c r="G107" s="955"/>
      <c r="H107" s="305"/>
      <c r="I107" s="1128"/>
      <c r="J107" s="1377"/>
      <c r="K107" s="304" t="s">
        <v>1494</v>
      </c>
      <c r="L107" s="695" t="s">
        <v>1309</v>
      </c>
      <c r="M107" s="696"/>
      <c r="N107" s="955"/>
      <c r="O107" s="489"/>
      <c r="P107" s="1372" t="str">
        <f>CONCATENATE(S80,"-",S82)</f>
        <v>－－－－－－－－－－－－－－－－－－－－－－－－－-－－－－－－－－－－－－－－－－－－－－－－－</v>
      </c>
      <c r="Q107" s="1372"/>
      <c r="R107" s="1373"/>
      <c r="S107" s="303" t="s">
        <v>1536</v>
      </c>
      <c r="T107" s="212" t="str">
        <f t="shared" si="3"/>
        <v>－</v>
      </c>
      <c r="U107" s="152" t="s">
        <v>1537</v>
      </c>
      <c r="V107" s="153" t="str">
        <f t="shared" si="4"/>
        <v>－</v>
      </c>
    </row>
    <row r="108" spans="2:22" ht="13.5" customHeight="1">
      <c r="B108" s="1128"/>
      <c r="C108" s="1379"/>
      <c r="D108" s="1358" t="s">
        <v>1499</v>
      </c>
      <c r="E108" s="717" t="s">
        <v>1538</v>
      </c>
      <c r="F108" s="718"/>
      <c r="G108" s="944"/>
      <c r="H108" s="1369"/>
      <c r="I108" s="1228"/>
      <c r="J108" s="1378"/>
      <c r="K108" s="304" t="s">
        <v>1499</v>
      </c>
      <c r="L108" s="695" t="s">
        <v>1539</v>
      </c>
      <c r="M108" s="696"/>
      <c r="N108" s="955"/>
      <c r="O108" s="489"/>
      <c r="P108" s="1372"/>
      <c r="Q108" s="1372"/>
      <c r="R108" s="1373"/>
      <c r="S108" s="303" t="s">
        <v>1540</v>
      </c>
      <c r="T108" s="212" t="str">
        <f>IF(H108="○",S108,"－")</f>
        <v>－</v>
      </c>
      <c r="U108" s="152" t="s">
        <v>1541</v>
      </c>
      <c r="V108" s="153" t="str">
        <f t="shared" si="4"/>
        <v>－</v>
      </c>
    </row>
    <row r="109" spans="2:22">
      <c r="B109" s="1128"/>
      <c r="C109" s="1379"/>
      <c r="D109" s="1359"/>
      <c r="E109" s="717"/>
      <c r="F109" s="718"/>
      <c r="G109" s="944"/>
      <c r="H109" s="1370"/>
      <c r="I109" s="1376">
        <v>67</v>
      </c>
      <c r="J109" s="649" t="s">
        <v>1542</v>
      </c>
      <c r="K109" s="1358" t="s">
        <v>1484</v>
      </c>
      <c r="L109" s="717" t="s">
        <v>1543</v>
      </c>
      <c r="M109" s="718"/>
      <c r="N109" s="944"/>
      <c r="O109" s="1369" t="s">
        <v>552</v>
      </c>
      <c r="P109" s="1372"/>
      <c r="Q109" s="1372"/>
      <c r="R109" s="1373"/>
      <c r="S109" s="303"/>
      <c r="T109" s="212"/>
      <c r="U109" s="152" t="s">
        <v>1544</v>
      </c>
      <c r="V109" s="153" t="str">
        <f t="shared" si="4"/>
        <v>－</v>
      </c>
    </row>
    <row r="110" spans="2:22">
      <c r="B110" s="1128"/>
      <c r="C110" s="1379"/>
      <c r="D110" s="304" t="s">
        <v>1504</v>
      </c>
      <c r="E110" s="700" t="s">
        <v>1545</v>
      </c>
      <c r="F110" s="701"/>
      <c r="G110" s="1371"/>
      <c r="H110" s="493"/>
      <c r="I110" s="1228"/>
      <c r="J110" s="650"/>
      <c r="K110" s="1359"/>
      <c r="L110" s="717"/>
      <c r="M110" s="718"/>
      <c r="N110" s="944"/>
      <c r="O110" s="1370"/>
      <c r="P110" s="1372"/>
      <c r="Q110" s="1372"/>
      <c r="R110" s="1373"/>
      <c r="S110" s="303" t="s">
        <v>1546</v>
      </c>
      <c r="T110" s="212" t="str">
        <f t="shared" si="3"/>
        <v>－</v>
      </c>
      <c r="U110" s="152"/>
      <c r="V110" s="153"/>
    </row>
    <row r="111" spans="2:22">
      <c r="B111" s="1128"/>
      <c r="C111" s="1379"/>
      <c r="D111" s="304" t="s">
        <v>1547</v>
      </c>
      <c r="E111" s="695" t="s">
        <v>1548</v>
      </c>
      <c r="F111" s="696"/>
      <c r="G111" s="955"/>
      <c r="H111" s="310"/>
      <c r="I111" s="483">
        <v>68</v>
      </c>
      <c r="J111" s="477" t="s">
        <v>1549</v>
      </c>
      <c r="K111" s="304" t="s">
        <v>1550</v>
      </c>
      <c r="L111" s="695" t="s">
        <v>1549</v>
      </c>
      <c r="M111" s="696"/>
      <c r="N111" s="955"/>
      <c r="O111" s="489"/>
      <c r="P111" s="1372"/>
      <c r="Q111" s="1372"/>
      <c r="R111" s="1373"/>
      <c r="S111" s="303" t="s">
        <v>1551</v>
      </c>
      <c r="T111" s="212" t="str">
        <f t="shared" si="3"/>
        <v>－</v>
      </c>
      <c r="U111" s="152" t="s">
        <v>1552</v>
      </c>
      <c r="V111" s="153" t="str">
        <f t="shared" si="4"/>
        <v>－</v>
      </c>
    </row>
    <row r="112" spans="2:22" ht="14.25" thickBot="1">
      <c r="B112" s="1128"/>
      <c r="C112" s="1379"/>
      <c r="D112" s="304" t="s">
        <v>1553</v>
      </c>
      <c r="E112" s="695" t="s">
        <v>1554</v>
      </c>
      <c r="F112" s="696"/>
      <c r="G112" s="955"/>
      <c r="H112" s="493"/>
      <c r="I112" s="484">
        <v>69</v>
      </c>
      <c r="J112" s="478" t="s">
        <v>1378</v>
      </c>
      <c r="K112" s="308" t="s">
        <v>1379</v>
      </c>
      <c r="L112" s="1366" t="s">
        <v>1555</v>
      </c>
      <c r="M112" s="1367"/>
      <c r="N112" s="1368"/>
      <c r="O112" s="560"/>
      <c r="P112" s="1372"/>
      <c r="Q112" s="1372"/>
      <c r="R112" s="1373"/>
      <c r="S112" s="303" t="s">
        <v>1556</v>
      </c>
      <c r="T112" s="212" t="str">
        <f t="shared" si="3"/>
        <v>－</v>
      </c>
      <c r="U112" s="152" t="s">
        <v>1557</v>
      </c>
      <c r="V112" s="153" t="str">
        <f t="shared" si="4"/>
        <v>－</v>
      </c>
    </row>
    <row r="113" spans="2:22">
      <c r="B113" s="1128"/>
      <c r="C113" s="1379"/>
      <c r="D113" s="1358" t="s">
        <v>1558</v>
      </c>
      <c r="E113" s="717" t="s">
        <v>1559</v>
      </c>
      <c r="F113" s="718"/>
      <c r="G113" s="944"/>
      <c r="H113" s="1360"/>
      <c r="I113" s="282" t="s">
        <v>633</v>
      </c>
      <c r="J113" s="784" t="s">
        <v>1560</v>
      </c>
      <c r="K113" s="784"/>
      <c r="L113" s="784"/>
      <c r="M113" s="784"/>
      <c r="N113" s="784"/>
      <c r="O113" s="793"/>
      <c r="P113" s="1372"/>
      <c r="Q113" s="1372"/>
      <c r="R113" s="1373"/>
      <c r="S113" s="303" t="s">
        <v>1561</v>
      </c>
      <c r="T113" s="212" t="str">
        <f t="shared" si="3"/>
        <v>－</v>
      </c>
      <c r="U113" s="10"/>
      <c r="V113" s="10"/>
    </row>
    <row r="114" spans="2:22">
      <c r="B114" s="1128"/>
      <c r="C114" s="1379"/>
      <c r="D114" s="1359"/>
      <c r="E114" s="717"/>
      <c r="F114" s="718"/>
      <c r="G114" s="944"/>
      <c r="H114" s="1361"/>
      <c r="I114" s="1362" t="s">
        <v>1562</v>
      </c>
      <c r="J114" s="942"/>
      <c r="K114" s="942"/>
      <c r="L114" s="942"/>
      <c r="M114" s="942"/>
      <c r="N114" s="942"/>
      <c r="O114" s="1308"/>
      <c r="P114" s="1372"/>
      <c r="Q114" s="1372"/>
      <c r="R114" s="1373"/>
      <c r="S114" s="303"/>
      <c r="T114" s="212"/>
      <c r="U114" s="10"/>
      <c r="V114" s="10"/>
    </row>
    <row r="115" spans="2:22">
      <c r="B115" s="1128"/>
      <c r="C115" s="1379"/>
      <c r="D115" s="1358" t="s">
        <v>1563</v>
      </c>
      <c r="E115" s="717" t="s">
        <v>1564</v>
      </c>
      <c r="F115" s="718"/>
      <c r="G115" s="944"/>
      <c r="H115" s="1360"/>
      <c r="I115" s="1363"/>
      <c r="J115" s="1364"/>
      <c r="K115" s="1364"/>
      <c r="L115" s="1364"/>
      <c r="M115" s="1364"/>
      <c r="N115" s="1364"/>
      <c r="O115" s="1365"/>
      <c r="P115" s="1372"/>
      <c r="Q115" s="1372"/>
      <c r="R115" s="1373"/>
      <c r="S115" s="303" t="s">
        <v>1565</v>
      </c>
      <c r="T115" s="212" t="str">
        <f t="shared" si="3"/>
        <v>－</v>
      </c>
      <c r="U115" s="10"/>
      <c r="V115" s="10"/>
    </row>
    <row r="116" spans="2:22" ht="14.25" thickBot="1">
      <c r="B116" s="1128"/>
      <c r="C116" s="1379"/>
      <c r="D116" s="1359"/>
      <c r="E116" s="717"/>
      <c r="F116" s="718"/>
      <c r="G116" s="944"/>
      <c r="H116" s="1361"/>
      <c r="I116" s="908"/>
      <c r="J116" s="909"/>
      <c r="K116" s="909"/>
      <c r="L116" s="909"/>
      <c r="M116" s="909"/>
      <c r="N116" s="909"/>
      <c r="O116" s="910"/>
      <c r="P116" s="1374"/>
      <c r="Q116" s="1374"/>
      <c r="R116" s="1375"/>
      <c r="S116" s="303"/>
      <c r="T116" s="212"/>
      <c r="U116" s="10"/>
      <c r="V116" s="10"/>
    </row>
    <row r="117" spans="2:22" ht="14.25" thickBot="1">
      <c r="B117" s="1129"/>
      <c r="C117" s="1380"/>
      <c r="D117" s="308" t="s">
        <v>1566</v>
      </c>
      <c r="E117" s="1366" t="s">
        <v>1567</v>
      </c>
      <c r="F117" s="1367"/>
      <c r="G117" s="1368"/>
      <c r="H117" s="560"/>
      <c r="I117" s="911"/>
      <c r="J117" s="912"/>
      <c r="K117" s="912"/>
      <c r="L117" s="912"/>
      <c r="M117" s="912"/>
      <c r="N117" s="912"/>
      <c r="O117" s="913"/>
      <c r="Q117" s="311"/>
      <c r="R117" s="311"/>
      <c r="S117" s="303" t="s">
        <v>1568</v>
      </c>
      <c r="T117" s="212" t="str">
        <f t="shared" si="3"/>
        <v>－</v>
      </c>
      <c r="U117" s="10"/>
      <c r="V117" s="10"/>
    </row>
    <row r="118" spans="2:22">
      <c r="B118" s="63"/>
      <c r="C118" s="63"/>
      <c r="D118" s="63"/>
      <c r="E118" s="63"/>
      <c r="F118" s="63"/>
      <c r="G118" s="63"/>
      <c r="H118" s="63"/>
      <c r="I118" s="63"/>
      <c r="J118" s="63"/>
      <c r="K118" s="63"/>
      <c r="L118" s="63"/>
      <c r="M118" s="63"/>
      <c r="N118" s="63"/>
      <c r="O118" s="63"/>
      <c r="P118" s="63"/>
      <c r="Q118" s="63"/>
      <c r="R118" s="312"/>
      <c r="S118" s="63"/>
      <c r="T118" s="63"/>
    </row>
    <row r="119" spans="2:22" ht="15" customHeight="1">
      <c r="B119" s="63"/>
      <c r="C119" s="63"/>
      <c r="D119" s="63"/>
      <c r="E119" s="63"/>
      <c r="F119" s="63"/>
      <c r="G119" s="63"/>
      <c r="H119" s="63"/>
      <c r="I119" s="63"/>
      <c r="J119" s="63"/>
      <c r="K119" s="63"/>
      <c r="L119" s="63"/>
      <c r="M119" s="63"/>
      <c r="N119" s="63"/>
      <c r="O119" s="63"/>
      <c r="P119" s="63"/>
      <c r="Q119" s="63"/>
      <c r="R119" s="63"/>
      <c r="S119" s="63"/>
      <c r="T119" s="63"/>
    </row>
    <row r="120" spans="2:22" ht="26.25" customHeight="1">
      <c r="B120" s="63"/>
      <c r="C120" s="63"/>
      <c r="D120" s="187"/>
      <c r="F120" s="62"/>
      <c r="H120" s="160" t="s">
        <v>666</v>
      </c>
      <c r="I120" s="62"/>
      <c r="J120" s="62"/>
      <c r="K120" s="62"/>
      <c r="L120" s="62"/>
      <c r="M120" s="63"/>
      <c r="N120" s="63"/>
      <c r="O120" s="63"/>
      <c r="P120" s="688" t="s">
        <v>23</v>
      </c>
      <c r="Q120" s="699"/>
      <c r="R120" s="63"/>
      <c r="S120" s="63"/>
      <c r="T120" s="63"/>
    </row>
    <row r="121" spans="2:22" ht="12" customHeight="1">
      <c r="B121" s="63"/>
      <c r="C121" s="187"/>
      <c r="D121" s="187"/>
      <c r="E121" s="62"/>
      <c r="F121" s="62"/>
      <c r="G121" s="62"/>
      <c r="H121" s="62"/>
      <c r="I121" s="62"/>
      <c r="J121" s="62"/>
      <c r="K121" s="62"/>
      <c r="L121" s="62"/>
      <c r="M121" s="62"/>
      <c r="N121" s="62"/>
      <c r="O121" s="62"/>
      <c r="P121" s="62"/>
      <c r="Q121" s="62"/>
      <c r="R121" s="62"/>
      <c r="S121" s="63"/>
      <c r="T121" s="63"/>
    </row>
    <row r="122" spans="2:22" ht="12" customHeight="1">
      <c r="B122" s="63"/>
      <c r="C122" s="187"/>
      <c r="D122" s="187"/>
      <c r="E122" s="187"/>
      <c r="F122" s="187"/>
      <c r="G122" s="1082" t="s">
        <v>2467</v>
      </c>
      <c r="H122" s="1069"/>
      <c r="I122" s="1069"/>
      <c r="J122" s="1069"/>
      <c r="K122" s="187"/>
      <c r="L122" s="187"/>
      <c r="M122" s="187"/>
      <c r="N122" s="63"/>
      <c r="O122" s="63"/>
      <c r="P122" s="63"/>
      <c r="Q122" s="63"/>
      <c r="R122" s="63"/>
      <c r="S122" s="63"/>
      <c r="T122" s="63"/>
    </row>
    <row r="123" spans="2:22" ht="15" customHeight="1">
      <c r="B123" s="63"/>
      <c r="C123" s="1473" t="s">
        <v>2514</v>
      </c>
      <c r="D123" s="1473"/>
      <c r="E123" s="1473"/>
      <c r="F123" s="1473"/>
      <c r="G123" s="1472" t="s">
        <v>2468</v>
      </c>
      <c r="H123" s="1472"/>
      <c r="I123" s="1472"/>
      <c r="J123" s="1472"/>
      <c r="K123" s="1068" t="s">
        <v>2480</v>
      </c>
      <c r="L123" s="1068"/>
      <c r="M123" s="1068"/>
      <c r="N123" s="1068"/>
      <c r="O123" s="1068"/>
      <c r="P123" s="1068"/>
      <c r="Q123" s="1068"/>
      <c r="R123" s="1068"/>
      <c r="S123" s="63"/>
      <c r="T123" s="63"/>
    </row>
    <row r="124" spans="2:22" ht="15" customHeight="1">
      <c r="B124" s="63"/>
      <c r="C124" s="162"/>
      <c r="D124" s="162"/>
      <c r="E124" s="463"/>
      <c r="F124" s="462"/>
      <c r="G124" s="1472" t="s">
        <v>2470</v>
      </c>
      <c r="H124" s="1472"/>
      <c r="I124" s="1472"/>
      <c r="J124" s="1472"/>
      <c r="K124" s="178"/>
      <c r="M124" s="161"/>
      <c r="N124" s="161"/>
      <c r="O124" s="161"/>
      <c r="P124" s="161"/>
      <c r="Q124" s="161"/>
      <c r="R124" s="161"/>
      <c r="S124" s="63"/>
      <c r="T124" s="63"/>
    </row>
    <row r="125" spans="2:22" ht="15" customHeight="1">
      <c r="B125" s="63"/>
      <c r="C125" s="63"/>
      <c r="D125" s="195"/>
      <c r="E125" s="195"/>
      <c r="F125" s="195"/>
      <c r="G125" s="1474" t="s">
        <v>2469</v>
      </c>
      <c r="H125" s="1474"/>
      <c r="I125" s="1474"/>
      <c r="J125" s="1474"/>
      <c r="K125" s="195"/>
      <c r="L125" s="195"/>
      <c r="M125" s="195"/>
      <c r="N125" s="195"/>
      <c r="O125" s="63"/>
      <c r="P125" s="63"/>
      <c r="Q125" s="63"/>
      <c r="R125" s="63"/>
      <c r="S125" s="63"/>
      <c r="T125" s="63"/>
    </row>
    <row r="126" spans="2:22" ht="15" customHeight="1">
      <c r="B126" s="63"/>
      <c r="C126" s="63"/>
      <c r="D126" s="195"/>
      <c r="E126" s="195"/>
      <c r="F126" s="195"/>
      <c r="G126" s="195"/>
      <c r="H126" s="195"/>
      <c r="I126" s="195"/>
      <c r="J126" s="195"/>
      <c r="K126" s="195"/>
      <c r="L126" s="195"/>
      <c r="M126" s="195"/>
      <c r="N126" s="195"/>
      <c r="O126" s="63"/>
      <c r="P126" s="63"/>
      <c r="Q126" s="63"/>
      <c r="R126" s="63"/>
      <c r="S126" s="63"/>
      <c r="T126" s="63"/>
    </row>
    <row r="127" spans="2:22" ht="15" customHeight="1">
      <c r="B127" s="63"/>
      <c r="C127" s="659" t="s">
        <v>668</v>
      </c>
      <c r="D127" s="659"/>
      <c r="E127" s="659"/>
      <c r="F127" s="659"/>
      <c r="G127" s="659"/>
      <c r="H127" s="659"/>
      <c r="I127" s="659"/>
      <c r="J127" s="659"/>
      <c r="K127" s="659"/>
      <c r="L127" s="659"/>
      <c r="M127" s="63"/>
      <c r="N127" s="63"/>
      <c r="O127" s="63"/>
      <c r="P127" s="63"/>
      <c r="Q127" s="63"/>
      <c r="R127" s="63"/>
      <c r="S127" s="63"/>
      <c r="T127" s="63"/>
    </row>
    <row r="128" spans="2:22" ht="15" customHeight="1">
      <c r="B128" s="63"/>
      <c r="C128" s="63"/>
      <c r="D128" s="63"/>
      <c r="E128" s="63"/>
      <c r="F128" s="63"/>
      <c r="G128" s="63"/>
      <c r="H128" s="63"/>
      <c r="I128" s="63"/>
      <c r="J128" s="63"/>
      <c r="K128" s="63"/>
      <c r="L128" s="63"/>
      <c r="M128" s="63"/>
      <c r="N128" s="63"/>
      <c r="O128" s="63"/>
      <c r="P128" s="63"/>
      <c r="Q128" s="63"/>
      <c r="R128" s="63"/>
      <c r="S128" s="63"/>
      <c r="T128" s="63"/>
    </row>
    <row r="129" spans="2:20" ht="15" customHeight="1">
      <c r="B129" s="163"/>
      <c r="C129" s="939" t="str">
        <f>IF(ISBLANK('02入力票（その２）'!$G$168),"年　　　月　　　日",'02入力票（その２）'!$G$168)</f>
        <v>年　　　月　　　日</v>
      </c>
      <c r="D129" s="939"/>
      <c r="E129" s="939"/>
      <c r="F129" s="939"/>
      <c r="G129" s="63"/>
      <c r="H129" s="63"/>
      <c r="I129" s="63"/>
      <c r="J129" s="63"/>
      <c r="K129" s="63"/>
      <c r="L129" s="63"/>
      <c r="M129" s="63"/>
      <c r="O129" s="63" t="s">
        <v>669</v>
      </c>
      <c r="P129" s="63"/>
      <c r="Q129" s="63"/>
      <c r="R129" s="63"/>
      <c r="S129" s="63"/>
      <c r="T129" s="63"/>
    </row>
    <row r="130" spans="2:20" ht="4.5" customHeight="1">
      <c r="B130" s="163"/>
      <c r="D130" s="276"/>
      <c r="E130" s="276"/>
      <c r="F130" s="164"/>
      <c r="G130" s="63"/>
      <c r="H130" s="63"/>
      <c r="I130" s="63"/>
      <c r="J130" s="63"/>
      <c r="K130" s="63"/>
      <c r="L130" s="63"/>
      <c r="M130" s="63"/>
      <c r="O130" s="63"/>
      <c r="P130" s="63"/>
      <c r="Q130" s="63"/>
      <c r="R130" s="63"/>
      <c r="S130" s="63"/>
      <c r="T130" s="63"/>
    </row>
    <row r="131" spans="2:20" ht="24" customHeight="1">
      <c r="B131" s="163"/>
      <c r="C131" s="1475" t="s">
        <v>2472</v>
      </c>
      <c r="D131" s="1476"/>
      <c r="E131" s="1476"/>
      <c r="F131" s="1476"/>
      <c r="G131" s="1476"/>
      <c r="H131" s="1476"/>
      <c r="I131" s="1476"/>
      <c r="J131" s="683" t="s">
        <v>670</v>
      </c>
      <c r="K131" s="165"/>
      <c r="L131" s="63"/>
      <c r="M131" s="63"/>
      <c r="O131" s="166">
        <f>'02入力票（その２）'!I10</f>
        <v>0</v>
      </c>
      <c r="P131" s="683" t="s">
        <v>381</v>
      </c>
      <c r="Q131" s="683"/>
      <c r="R131" s="63"/>
      <c r="S131" s="63"/>
      <c r="T131" s="63"/>
    </row>
    <row r="132" spans="2:20" ht="24" customHeight="1">
      <c r="B132" s="63"/>
      <c r="C132" s="1476"/>
      <c r="D132" s="1476"/>
      <c r="E132" s="1476"/>
      <c r="F132" s="1476"/>
      <c r="G132" s="1476"/>
      <c r="H132" s="1476"/>
      <c r="I132" s="1476"/>
      <c r="J132" s="683"/>
      <c r="K132" s="165"/>
      <c r="L132" s="187"/>
      <c r="M132" s="168"/>
      <c r="O132" s="166" t="str">
        <f>'02入力票（その２）'!I11</f>
        <v>○</v>
      </c>
      <c r="P132" s="683" t="s">
        <v>382</v>
      </c>
      <c r="Q132" s="683"/>
      <c r="R132" s="63"/>
      <c r="S132" s="63"/>
      <c r="T132" s="63"/>
    </row>
    <row r="133" spans="2:20" ht="20.25" customHeight="1">
      <c r="B133" s="63"/>
      <c r="C133" s="63"/>
      <c r="D133" s="63"/>
      <c r="E133" s="63"/>
      <c r="F133" s="63"/>
      <c r="G133" s="461"/>
      <c r="H133" s="461"/>
      <c r="I133" s="63"/>
      <c r="J133" s="63"/>
      <c r="K133" s="165"/>
      <c r="L133" s="187"/>
      <c r="M133" s="168"/>
      <c r="O133" s="187"/>
      <c r="P133" s="187"/>
      <c r="Q133" s="187"/>
      <c r="R133" s="63"/>
      <c r="S133" s="63"/>
      <c r="T133" s="63"/>
    </row>
    <row r="134" spans="2:20" ht="30" customHeight="1">
      <c r="B134" s="163"/>
      <c r="C134" s="656" t="s">
        <v>671</v>
      </c>
      <c r="D134" s="656"/>
      <c r="E134" s="656"/>
      <c r="F134" s="167"/>
      <c r="G134" s="744" t="str">
        <f>'02入力票（その２）'!I12</f>
        <v/>
      </c>
      <c r="H134" s="745"/>
      <c r="I134" s="62"/>
      <c r="J134" s="63"/>
      <c r="K134" s="63"/>
      <c r="L134" s="63"/>
      <c r="M134" s="63"/>
      <c r="N134" s="63"/>
      <c r="O134" s="63"/>
      <c r="P134" s="63"/>
      <c r="Q134" s="63"/>
      <c r="R134" s="63"/>
      <c r="S134" s="63"/>
      <c r="T134" s="63"/>
    </row>
    <row r="135" spans="2:20" ht="9" customHeight="1">
      <c r="B135" s="63"/>
      <c r="C135" s="168"/>
      <c r="D135" s="168"/>
      <c r="E135" s="169"/>
      <c r="F135" s="63"/>
      <c r="G135" s="63"/>
      <c r="H135" s="63"/>
      <c r="I135" s="63"/>
      <c r="J135" s="63"/>
      <c r="K135" s="63"/>
      <c r="L135" s="63"/>
      <c r="M135" s="63"/>
      <c r="N135" s="63"/>
      <c r="O135" s="63"/>
      <c r="P135" s="63"/>
      <c r="Q135" s="63"/>
      <c r="R135" s="63"/>
      <c r="S135" s="63"/>
      <c r="T135" s="63"/>
    </row>
    <row r="136" spans="2:20" ht="18.75" customHeight="1">
      <c r="B136" s="163"/>
      <c r="C136" s="656" t="s">
        <v>868</v>
      </c>
      <c r="D136" s="656"/>
      <c r="E136" s="656"/>
      <c r="F136" s="168"/>
      <c r="G136" s="1061" t="str">
        <f>CONCATENATE('02入力票（その２）'!I15,'02入力票（その２）'!I17,'02入力票（その２）'!I19)</f>
        <v>自動入力</v>
      </c>
      <c r="H136" s="1062"/>
      <c r="I136" s="1062"/>
      <c r="J136" s="1062"/>
      <c r="K136" s="1062"/>
      <c r="L136" s="1062"/>
      <c r="M136" s="1062"/>
      <c r="N136" s="1062"/>
      <c r="O136" s="1062"/>
      <c r="P136" s="1062"/>
      <c r="Q136" s="1062"/>
      <c r="R136" s="1063"/>
      <c r="S136" s="63"/>
      <c r="T136" s="63"/>
    </row>
    <row r="137" spans="2:20" ht="30" customHeight="1">
      <c r="B137" s="173"/>
      <c r="C137" s="656" t="s">
        <v>672</v>
      </c>
      <c r="D137" s="656"/>
      <c r="E137" s="656"/>
      <c r="F137" s="168"/>
      <c r="G137" s="1408" t="str">
        <f>CONCATENATE('02入力票（その２）'!I14,'02入力票（その２）'!I16,'02入力票（その２）'!I18)</f>
        <v>※　選択してください。</v>
      </c>
      <c r="H137" s="1072"/>
      <c r="I137" s="1072"/>
      <c r="J137" s="1072"/>
      <c r="K137" s="1072"/>
      <c r="L137" s="1072"/>
      <c r="M137" s="1072" t="str">
        <f>'02入力票（その２）'!I20</f>
        <v/>
      </c>
      <c r="N137" s="1072"/>
      <c r="O137" s="1072"/>
      <c r="P137" s="1072"/>
      <c r="Q137" s="1072"/>
      <c r="R137" s="1073"/>
      <c r="S137" s="63"/>
      <c r="T137" s="63"/>
    </row>
    <row r="138" spans="2:20" ht="10.5" customHeight="1">
      <c r="B138" s="63"/>
      <c r="C138" s="168"/>
      <c r="D138" s="168"/>
      <c r="E138" s="169"/>
      <c r="F138" s="169"/>
      <c r="G138" s="178"/>
      <c r="H138" s="178"/>
      <c r="I138" s="178"/>
      <c r="J138" s="178"/>
      <c r="K138" s="178"/>
      <c r="L138" s="178"/>
      <c r="M138" s="178"/>
      <c r="N138" s="178"/>
      <c r="O138" s="178"/>
      <c r="P138" s="63"/>
      <c r="Q138" s="63"/>
      <c r="R138" s="63"/>
      <c r="S138" s="63"/>
      <c r="T138" s="63"/>
    </row>
    <row r="139" spans="2:20" ht="18.75" customHeight="1">
      <c r="B139" s="163"/>
      <c r="C139" s="656" t="s">
        <v>868</v>
      </c>
      <c r="D139" s="656"/>
      <c r="E139" s="656"/>
      <c r="F139" s="167"/>
      <c r="G139" s="1074" t="str">
        <f>'02入力票（その２）'!I22</f>
        <v/>
      </c>
      <c r="H139" s="1075"/>
      <c r="I139" s="1075"/>
      <c r="J139" s="1075"/>
      <c r="K139" s="1075"/>
      <c r="L139" s="1075"/>
      <c r="M139" s="1075"/>
      <c r="N139" s="1075"/>
      <c r="O139" s="1076"/>
      <c r="P139" s="63"/>
      <c r="Q139" s="63"/>
      <c r="R139" s="63"/>
      <c r="S139" s="63"/>
      <c r="T139" s="63"/>
    </row>
    <row r="140" spans="2:20" ht="30" customHeight="1">
      <c r="B140" s="181"/>
      <c r="C140" s="656" t="s">
        <v>606</v>
      </c>
      <c r="D140" s="656"/>
      <c r="E140" s="656"/>
      <c r="F140" s="167"/>
      <c r="G140" s="679" t="str">
        <f>'02入力票（その２）'!I21</f>
        <v/>
      </c>
      <c r="H140" s="680"/>
      <c r="I140" s="680"/>
      <c r="J140" s="680"/>
      <c r="K140" s="680"/>
      <c r="L140" s="680"/>
      <c r="M140" s="680"/>
      <c r="N140" s="680"/>
      <c r="O140" s="681"/>
      <c r="P140" s="63"/>
      <c r="Q140" s="63"/>
      <c r="R140" s="63"/>
      <c r="S140" s="63"/>
      <c r="T140" s="63"/>
    </row>
    <row r="141" spans="2:20" ht="11.25" customHeight="1">
      <c r="B141" s="63"/>
      <c r="C141" s="168"/>
      <c r="D141" s="168"/>
      <c r="E141" s="169"/>
      <c r="F141" s="169"/>
      <c r="G141" s="178"/>
      <c r="H141" s="178"/>
      <c r="I141" s="178"/>
      <c r="J141" s="178"/>
      <c r="K141" s="178"/>
      <c r="L141" s="178"/>
      <c r="M141" s="178"/>
      <c r="N141" s="178"/>
      <c r="O141" s="178"/>
      <c r="P141" s="63"/>
      <c r="Q141" s="63"/>
      <c r="R141" s="63"/>
      <c r="S141" s="63"/>
      <c r="T141" s="63"/>
    </row>
    <row r="142" spans="2:20" ht="18.75" customHeight="1">
      <c r="B142" s="163"/>
      <c r="C142" s="656" t="s">
        <v>868</v>
      </c>
      <c r="D142" s="656"/>
      <c r="E142" s="656"/>
      <c r="F142" s="168"/>
      <c r="G142" s="721" t="s">
        <v>673</v>
      </c>
      <c r="H142" s="721"/>
      <c r="I142" s="182"/>
      <c r="J142" s="1051" t="str">
        <f>'02入力票（その２）'!I25</f>
        <v/>
      </c>
      <c r="K142" s="1052"/>
      <c r="L142" s="1052"/>
      <c r="M142" s="1053"/>
      <c r="N142" s="741"/>
      <c r="O142" s="183"/>
      <c r="P142" s="63"/>
      <c r="Q142" s="63"/>
      <c r="R142" s="63"/>
      <c r="S142" s="63"/>
      <c r="T142" s="63"/>
    </row>
    <row r="143" spans="2:20" ht="30" customHeight="1">
      <c r="B143" s="181"/>
      <c r="C143" s="656" t="s">
        <v>675</v>
      </c>
      <c r="D143" s="656"/>
      <c r="E143" s="656"/>
      <c r="F143" s="168"/>
      <c r="G143" s="730" t="str">
        <f>'02入力票（その２）'!I23</f>
        <v/>
      </c>
      <c r="H143" s="732"/>
      <c r="I143" s="184" t="s">
        <v>676</v>
      </c>
      <c r="J143" s="836" t="str">
        <f>'02入力票（その２）'!I24</f>
        <v/>
      </c>
      <c r="K143" s="942"/>
      <c r="L143" s="942"/>
      <c r="M143" s="837"/>
      <c r="N143" s="741"/>
      <c r="O143" s="183"/>
      <c r="P143" s="63"/>
      <c r="Q143" s="63"/>
      <c r="R143" s="63"/>
      <c r="S143" s="63"/>
      <c r="T143" s="63"/>
    </row>
    <row r="144" spans="2:20" ht="9" customHeight="1">
      <c r="B144" s="63"/>
      <c r="C144" s="168"/>
      <c r="D144" s="168"/>
      <c r="E144" s="169"/>
      <c r="F144" s="169"/>
      <c r="G144" s="185"/>
      <c r="H144" s="185"/>
      <c r="I144" s="185"/>
      <c r="J144" s="185"/>
      <c r="K144" s="185"/>
      <c r="L144" s="185"/>
      <c r="M144" s="185"/>
      <c r="N144" s="185"/>
      <c r="O144" s="185"/>
      <c r="P144" s="63"/>
      <c r="Q144" s="63"/>
      <c r="R144" s="63"/>
      <c r="S144" s="63"/>
      <c r="T144" s="63"/>
    </row>
    <row r="145" spans="2:20" ht="30" customHeight="1">
      <c r="B145" s="163"/>
      <c r="C145" s="656" t="s">
        <v>677</v>
      </c>
      <c r="D145" s="656"/>
      <c r="E145" s="656"/>
      <c r="F145" s="186"/>
      <c r="G145" s="730" t="str">
        <f>'02入力票（その２）'!I26</f>
        <v/>
      </c>
      <c r="H145" s="731"/>
      <c r="I145" s="731"/>
      <c r="J145" s="732"/>
      <c r="L145" s="656" t="s">
        <v>85</v>
      </c>
      <c r="M145" s="1133"/>
      <c r="N145" s="688" t="str">
        <f>'02入力票（その２）'!I28</f>
        <v/>
      </c>
      <c r="O145" s="699"/>
      <c r="P145" s="313" t="s">
        <v>87</v>
      </c>
      <c r="Q145" s="63"/>
      <c r="R145" s="63"/>
      <c r="S145" s="63"/>
      <c r="T145" s="63"/>
    </row>
    <row r="146" spans="2:20" ht="9.75" customHeight="1">
      <c r="B146" s="63"/>
      <c r="C146" s="189"/>
      <c r="D146" s="189"/>
      <c r="E146" s="169"/>
      <c r="F146" s="169"/>
      <c r="G146" s="190"/>
      <c r="H146" s="190"/>
      <c r="I146" s="190"/>
      <c r="J146" s="190"/>
      <c r="L146" s="62"/>
      <c r="M146" s="62"/>
      <c r="N146" s="62"/>
      <c r="O146" s="62"/>
      <c r="P146" s="62"/>
      <c r="Q146" s="62"/>
      <c r="R146" s="63"/>
      <c r="S146" s="63"/>
      <c r="T146" s="63"/>
    </row>
    <row r="147" spans="2:20" ht="30" customHeight="1">
      <c r="B147" s="163"/>
      <c r="C147" s="656" t="s">
        <v>678</v>
      </c>
      <c r="D147" s="656"/>
      <c r="E147" s="656"/>
      <c r="F147" s="186"/>
      <c r="G147" s="730" t="str">
        <f>'02入力票（その２）'!I27</f>
        <v/>
      </c>
      <c r="H147" s="731"/>
      <c r="I147" s="731"/>
      <c r="J147" s="732"/>
      <c r="L147" s="1357" t="s">
        <v>2446</v>
      </c>
      <c r="M147" s="1357"/>
      <c r="N147" s="1054" t="str">
        <f>IF('02入力票（その２）'!I29+'02入力票（その２）'!I48=0,"",'02入力票（その２）'!I29+'02入力票（その２）'!I48)</f>
        <v/>
      </c>
      <c r="O147" s="734"/>
      <c r="P147" s="313" t="s">
        <v>89</v>
      </c>
      <c r="Q147" s="63"/>
      <c r="R147" s="63"/>
      <c r="S147" s="63"/>
      <c r="T147" s="63"/>
    </row>
    <row r="148" spans="2:20" ht="10.5" customHeight="1">
      <c r="B148" s="63"/>
      <c r="C148" s="168"/>
      <c r="D148" s="168"/>
      <c r="E148" s="169"/>
      <c r="F148" s="169"/>
      <c r="G148" s="190"/>
      <c r="H148" s="190"/>
      <c r="I148" s="190"/>
      <c r="J148" s="190"/>
      <c r="L148" s="1357"/>
      <c r="M148" s="1357"/>
      <c r="Q148" s="63"/>
      <c r="R148" s="63"/>
      <c r="S148" s="63"/>
      <c r="T148" s="63"/>
    </row>
    <row r="149" spans="2:20" ht="30" customHeight="1">
      <c r="B149" s="163"/>
      <c r="C149" s="656" t="s">
        <v>995</v>
      </c>
      <c r="D149" s="656"/>
      <c r="E149" s="656"/>
      <c r="F149" s="167"/>
      <c r="G149" s="730" t="str">
        <f>'02入力票（その２）'!I30</f>
        <v/>
      </c>
      <c r="H149" s="731"/>
      <c r="I149" s="731"/>
      <c r="J149" s="732"/>
      <c r="L149" s="1355" t="s">
        <v>680</v>
      </c>
      <c r="M149" s="1356"/>
      <c r="N149" s="688" t="str">
        <f>'02入力票（その２）'!I55</f>
        <v/>
      </c>
      <c r="O149" s="699"/>
      <c r="P149" s="62"/>
      <c r="Q149" s="63"/>
      <c r="R149" s="63"/>
      <c r="S149" s="63"/>
      <c r="T149" s="63"/>
    </row>
    <row r="150" spans="2:20" ht="9" customHeight="1">
      <c r="B150" s="63"/>
      <c r="C150" s="168"/>
      <c r="D150" s="168"/>
      <c r="E150" s="169"/>
      <c r="F150" s="63"/>
      <c r="G150" s="63"/>
      <c r="H150" s="63"/>
      <c r="I150" s="63"/>
      <c r="J150" s="63"/>
      <c r="L150" s="63"/>
      <c r="M150" s="63"/>
      <c r="N150" s="63"/>
      <c r="O150" s="63"/>
      <c r="P150" s="63"/>
      <c r="Q150" s="63"/>
      <c r="R150" s="63"/>
      <c r="S150" s="63"/>
      <c r="T150" s="63"/>
    </row>
    <row r="151" spans="2:20" ht="19.5" customHeight="1">
      <c r="B151" s="163"/>
      <c r="C151" s="656" t="s">
        <v>868</v>
      </c>
      <c r="D151" s="656"/>
      <c r="E151" s="656"/>
      <c r="F151" s="168"/>
      <c r="G151" s="688" t="str">
        <f>'02入力票（その２）'!I54</f>
        <v/>
      </c>
      <c r="H151" s="689"/>
      <c r="I151" s="689"/>
      <c r="J151" s="699"/>
      <c r="M151" s="268"/>
      <c r="O151" s="62"/>
      <c r="P151" s="62"/>
      <c r="Q151" s="63"/>
      <c r="R151" s="63"/>
      <c r="S151" s="63"/>
      <c r="T151" s="63"/>
    </row>
    <row r="152" spans="2:20" ht="30" customHeight="1">
      <c r="B152" s="181"/>
      <c r="C152" s="719" t="s">
        <v>679</v>
      </c>
      <c r="D152" s="719"/>
      <c r="E152" s="719"/>
      <c r="F152" s="168"/>
      <c r="G152" s="688" t="str">
        <f>'02入力票（その２）'!I53</f>
        <v/>
      </c>
      <c r="H152" s="689"/>
      <c r="I152" s="689"/>
      <c r="J152" s="699"/>
      <c r="L152" s="1355" t="s">
        <v>681</v>
      </c>
      <c r="M152" s="1356"/>
      <c r="N152" s="688" t="str">
        <f>'02入力票（その２）'!I56</f>
        <v/>
      </c>
      <c r="O152" s="699"/>
      <c r="P152" s="62"/>
      <c r="Q152" s="63"/>
      <c r="R152" s="63"/>
      <c r="S152" s="63"/>
      <c r="T152" s="63"/>
    </row>
    <row r="153" spans="2:20" ht="15" customHeight="1">
      <c r="B153" s="163"/>
      <c r="C153" s="63"/>
      <c r="D153" s="63"/>
      <c r="E153" s="63"/>
      <c r="F153" s="63"/>
      <c r="G153" s="63"/>
      <c r="H153" s="63"/>
      <c r="I153" s="63"/>
      <c r="J153" s="63"/>
      <c r="K153" s="268"/>
      <c r="L153" s="268"/>
      <c r="M153" s="62"/>
      <c r="N153" s="62"/>
      <c r="O153" s="62"/>
      <c r="P153" s="63"/>
      <c r="Q153" s="63"/>
      <c r="R153" s="159"/>
      <c r="S153" s="63"/>
      <c r="T153" s="63"/>
    </row>
    <row r="154" spans="2:20" ht="19.5" customHeight="1">
      <c r="B154" s="63"/>
      <c r="C154" s="63"/>
      <c r="D154" s="63"/>
      <c r="E154" s="63"/>
      <c r="F154" s="63"/>
      <c r="G154" s="63"/>
      <c r="H154" s="63"/>
      <c r="I154" s="63"/>
      <c r="J154" s="63"/>
      <c r="K154" s="63"/>
      <c r="L154" s="63"/>
      <c r="M154" s="63"/>
      <c r="N154" s="63"/>
      <c r="O154" s="63"/>
      <c r="Q154" s="63"/>
      <c r="S154" s="63"/>
      <c r="T154" s="63"/>
    </row>
    <row r="155" spans="2:20" ht="21.95" customHeight="1">
      <c r="B155" s="669" t="s">
        <v>1114</v>
      </c>
      <c r="C155" s="669"/>
      <c r="D155" s="669"/>
      <c r="E155" s="669"/>
      <c r="F155" s="669"/>
      <c r="G155" s="669"/>
      <c r="H155" s="669"/>
      <c r="I155" s="669"/>
      <c r="J155" s="669"/>
      <c r="K155" s="669"/>
      <c r="L155" s="669"/>
      <c r="M155" s="669"/>
      <c r="N155" s="669"/>
      <c r="O155" s="669"/>
      <c r="P155" s="669"/>
      <c r="Q155" s="669"/>
      <c r="R155" s="669"/>
      <c r="S155" s="63"/>
      <c r="T155" s="63"/>
    </row>
    <row r="156" spans="2:20" ht="7.5" customHeight="1">
      <c r="I156" s="63"/>
      <c r="J156" s="63"/>
      <c r="K156" s="63"/>
      <c r="L156" s="63"/>
      <c r="M156" s="63"/>
      <c r="N156" s="63"/>
      <c r="O156" s="63"/>
      <c r="P156" s="63"/>
      <c r="Q156" s="63"/>
      <c r="R156" s="63"/>
      <c r="S156" s="63"/>
      <c r="T156" s="63"/>
    </row>
    <row r="157" spans="2:20" ht="15" customHeight="1">
      <c r="B157" s="314" t="s">
        <v>1115</v>
      </c>
      <c r="C157" s="314"/>
      <c r="D157" s="314"/>
      <c r="E157" s="314"/>
      <c r="F157" s="314"/>
      <c r="G157" s="314"/>
      <c r="H157" s="314"/>
      <c r="I157" s="40"/>
      <c r="J157" s="195"/>
      <c r="K157" s="195"/>
      <c r="L157" s="195"/>
      <c r="M157" s="195"/>
      <c r="N157" s="195"/>
      <c r="O157" s="195"/>
      <c r="P157" s="40"/>
      <c r="Q157" s="40"/>
      <c r="R157" s="271" t="str">
        <f>G140</f>
        <v/>
      </c>
      <c r="S157" s="63"/>
      <c r="T157" s="63"/>
    </row>
    <row r="158" spans="2:20" ht="15" customHeight="1">
      <c r="B158" s="690" t="s">
        <v>535</v>
      </c>
      <c r="C158" s="662" t="s">
        <v>737</v>
      </c>
      <c r="D158" s="683" t="s">
        <v>738</v>
      </c>
      <c r="E158" s="683"/>
      <c r="F158" s="683"/>
      <c r="G158" s="683" t="s">
        <v>96</v>
      </c>
      <c r="H158" s="683" t="s">
        <v>609</v>
      </c>
      <c r="I158" s="683"/>
      <c r="J158" s="683"/>
      <c r="K158" s="683"/>
      <c r="L158" s="683"/>
      <c r="M158" s="683"/>
      <c r="N158" s="662" t="s">
        <v>739</v>
      </c>
      <c r="O158" s="662"/>
      <c r="P158" s="683" t="s">
        <v>633</v>
      </c>
      <c r="Q158" s="683"/>
      <c r="R158" s="683"/>
      <c r="S158" s="63"/>
      <c r="T158" s="63"/>
    </row>
    <row r="159" spans="2:20" ht="15" customHeight="1">
      <c r="B159" s="691"/>
      <c r="C159" s="692"/>
      <c r="D159" s="649"/>
      <c r="E159" s="649"/>
      <c r="F159" s="649"/>
      <c r="G159" s="649"/>
      <c r="H159" s="649"/>
      <c r="I159" s="649"/>
      <c r="J159" s="649"/>
      <c r="K159" s="649"/>
      <c r="L159" s="649"/>
      <c r="M159" s="649"/>
      <c r="N159" s="692" t="s">
        <v>741</v>
      </c>
      <c r="O159" s="692"/>
      <c r="P159" s="649"/>
      <c r="Q159" s="649"/>
      <c r="R159" s="649"/>
      <c r="S159" s="63"/>
      <c r="T159" s="63"/>
    </row>
    <row r="160" spans="2:20" ht="15" customHeight="1">
      <c r="B160" s="683">
        <v>1</v>
      </c>
      <c r="C160" s="683" t="str">
        <f>IF(O131="○","本社登録","－")</f>
        <v>－</v>
      </c>
      <c r="D160" s="662" t="s">
        <v>742</v>
      </c>
      <c r="E160" s="662"/>
      <c r="F160" s="662"/>
      <c r="G160" s="684" t="str">
        <f>'02入力票（その２）'!I12</f>
        <v/>
      </c>
      <c r="H160" s="685" t="str">
        <f>CONCATENATE('02入力票（その２）'!I14,'02入力票（その２）'!I16,'02入力票（その２）'!I18)</f>
        <v>※　選択してください。</v>
      </c>
      <c r="I160" s="686"/>
      <c r="J160" s="686"/>
      <c r="K160" s="686"/>
      <c r="L160" s="686"/>
      <c r="M160" s="687"/>
      <c r="N160" s="662" t="str">
        <f>'02入力票（その２）'!I26</f>
        <v/>
      </c>
      <c r="O160" s="662"/>
      <c r="P160" s="682"/>
      <c r="Q160" s="682"/>
      <c r="R160" s="682"/>
      <c r="S160" s="63"/>
      <c r="T160" s="63"/>
    </row>
    <row r="161" spans="2:20" ht="15" customHeight="1">
      <c r="B161" s="683"/>
      <c r="C161" s="683"/>
      <c r="D161" s="662"/>
      <c r="E161" s="662"/>
      <c r="F161" s="662"/>
      <c r="G161" s="684"/>
      <c r="H161" s="679" t="str">
        <f>'02入力票（その２）'!I20</f>
        <v/>
      </c>
      <c r="I161" s="680"/>
      <c r="J161" s="680"/>
      <c r="K161" s="680"/>
      <c r="L161" s="680"/>
      <c r="M161" s="681"/>
      <c r="N161" s="662" t="str">
        <f>'02入力票（その２）'!I27</f>
        <v/>
      </c>
      <c r="O161" s="662"/>
      <c r="P161" s="682"/>
      <c r="Q161" s="682"/>
      <c r="R161" s="682"/>
      <c r="S161" s="63"/>
      <c r="T161" s="63"/>
    </row>
    <row r="162" spans="2:20" ht="15" customHeight="1">
      <c r="B162" s="683" t="str">
        <f>IF(D162="","",2)</f>
        <v/>
      </c>
      <c r="C162" s="683" t="str">
        <f>IF(O132="○",O132,"－")</f>
        <v>○</v>
      </c>
      <c r="D162" s="662" t="str">
        <f>IF(ISBLANK('02入力票（その２）'!G41),"",'02入力票（その２）'!G41)</f>
        <v/>
      </c>
      <c r="E162" s="662"/>
      <c r="F162" s="662"/>
      <c r="G162" s="684" t="str">
        <f>'02入力票（その２）'!I31</f>
        <v/>
      </c>
      <c r="H162" s="685" t="str">
        <f>CONCATENATE('02入力票（その２）'!I33,'02入力票（その２）'!I35,'02入力票（その２）'!I37)</f>
        <v>※　選択してください。</v>
      </c>
      <c r="I162" s="686"/>
      <c r="J162" s="686"/>
      <c r="K162" s="686"/>
      <c r="L162" s="686"/>
      <c r="M162" s="687"/>
      <c r="N162" s="662" t="str">
        <f>'02入力票（その２）'!I46</f>
        <v/>
      </c>
      <c r="O162" s="662"/>
      <c r="P162" s="682"/>
      <c r="Q162" s="682"/>
      <c r="R162" s="682"/>
      <c r="S162" s="63"/>
      <c r="T162" s="63"/>
    </row>
    <row r="163" spans="2:20" ht="15" customHeight="1">
      <c r="B163" s="683"/>
      <c r="C163" s="683"/>
      <c r="D163" s="662"/>
      <c r="E163" s="662"/>
      <c r="F163" s="662"/>
      <c r="G163" s="684"/>
      <c r="H163" s="679" t="str">
        <f>'02入力票（その２）'!I39</f>
        <v/>
      </c>
      <c r="I163" s="680"/>
      <c r="J163" s="680"/>
      <c r="K163" s="680"/>
      <c r="L163" s="680"/>
      <c r="M163" s="681"/>
      <c r="N163" s="662" t="str">
        <f>'02入力票（その２）'!I47</f>
        <v/>
      </c>
      <c r="O163" s="662"/>
      <c r="P163" s="682"/>
      <c r="Q163" s="682"/>
      <c r="R163" s="682"/>
      <c r="S163" s="63"/>
      <c r="T163" s="63"/>
    </row>
    <row r="164" spans="2:20" ht="15" customHeight="1">
      <c r="B164" s="661"/>
      <c r="C164" s="662"/>
      <c r="D164" s="661"/>
      <c r="E164" s="661"/>
      <c r="F164" s="661"/>
      <c r="G164" s="661"/>
      <c r="H164" s="663"/>
      <c r="I164" s="664"/>
      <c r="J164" s="664"/>
      <c r="K164" s="664"/>
      <c r="L164" s="664"/>
      <c r="M164" s="665"/>
      <c r="N164" s="661"/>
      <c r="O164" s="661"/>
      <c r="P164" s="682"/>
      <c r="Q164" s="682"/>
      <c r="R164" s="682"/>
      <c r="S164" s="63"/>
      <c r="T164" s="63"/>
    </row>
    <row r="165" spans="2:20" ht="15" customHeight="1">
      <c r="B165" s="661"/>
      <c r="C165" s="662"/>
      <c r="D165" s="661"/>
      <c r="E165" s="661"/>
      <c r="F165" s="661"/>
      <c r="G165" s="661"/>
      <c r="H165" s="666"/>
      <c r="I165" s="667"/>
      <c r="J165" s="667"/>
      <c r="K165" s="667"/>
      <c r="L165" s="667"/>
      <c r="M165" s="668"/>
      <c r="N165" s="661"/>
      <c r="O165" s="661"/>
      <c r="P165" s="682"/>
      <c r="Q165" s="682"/>
      <c r="R165" s="682"/>
      <c r="S165" s="63"/>
      <c r="T165" s="63"/>
    </row>
    <row r="166" spans="2:20" ht="15" customHeight="1">
      <c r="B166" s="661"/>
      <c r="C166" s="662"/>
      <c r="D166" s="661"/>
      <c r="E166" s="661"/>
      <c r="F166" s="661"/>
      <c r="G166" s="661"/>
      <c r="H166" s="663"/>
      <c r="I166" s="664"/>
      <c r="J166" s="664"/>
      <c r="K166" s="664"/>
      <c r="L166" s="664"/>
      <c r="M166" s="665"/>
      <c r="N166" s="661"/>
      <c r="O166" s="661"/>
      <c r="P166" s="682"/>
      <c r="Q166" s="682"/>
      <c r="R166" s="682"/>
      <c r="S166" s="63"/>
      <c r="T166" s="63"/>
    </row>
    <row r="167" spans="2:20" ht="15" customHeight="1">
      <c r="B167" s="661"/>
      <c r="C167" s="662"/>
      <c r="D167" s="661"/>
      <c r="E167" s="661"/>
      <c r="F167" s="661"/>
      <c r="G167" s="661"/>
      <c r="H167" s="666"/>
      <c r="I167" s="667"/>
      <c r="J167" s="667"/>
      <c r="K167" s="667"/>
      <c r="L167" s="667"/>
      <c r="M167" s="668"/>
      <c r="N167" s="661"/>
      <c r="O167" s="661"/>
      <c r="P167" s="682"/>
      <c r="Q167" s="682"/>
      <c r="R167" s="682"/>
      <c r="S167" s="63"/>
      <c r="T167" s="63"/>
    </row>
    <row r="168" spans="2:20" ht="15" customHeight="1">
      <c r="B168" s="661"/>
      <c r="C168" s="662"/>
      <c r="D168" s="661"/>
      <c r="E168" s="661"/>
      <c r="F168" s="661"/>
      <c r="G168" s="661"/>
      <c r="H168" s="663"/>
      <c r="I168" s="664"/>
      <c r="J168" s="664"/>
      <c r="K168" s="664"/>
      <c r="L168" s="664"/>
      <c r="M168" s="665"/>
      <c r="N168" s="661"/>
      <c r="O168" s="661"/>
      <c r="P168" s="682"/>
      <c r="Q168" s="682"/>
      <c r="R168" s="682"/>
      <c r="S168" s="63"/>
      <c r="T168" s="63"/>
    </row>
    <row r="169" spans="2:20" ht="15" customHeight="1">
      <c r="B169" s="661"/>
      <c r="C169" s="662"/>
      <c r="D169" s="661"/>
      <c r="E169" s="661"/>
      <c r="F169" s="661"/>
      <c r="G169" s="661"/>
      <c r="H169" s="666"/>
      <c r="I169" s="667"/>
      <c r="J169" s="667"/>
      <c r="K169" s="667"/>
      <c r="L169" s="667"/>
      <c r="M169" s="668"/>
      <c r="N169" s="661"/>
      <c r="O169" s="661"/>
      <c r="P169" s="682"/>
      <c r="Q169" s="682"/>
      <c r="R169" s="682"/>
      <c r="S169" s="63"/>
      <c r="T169" s="63"/>
    </row>
    <row r="170" spans="2:20" ht="15" customHeight="1">
      <c r="B170" s="661"/>
      <c r="C170" s="662"/>
      <c r="D170" s="661"/>
      <c r="E170" s="661"/>
      <c r="F170" s="661"/>
      <c r="G170" s="661"/>
      <c r="H170" s="663"/>
      <c r="I170" s="664"/>
      <c r="J170" s="664"/>
      <c r="K170" s="664"/>
      <c r="L170" s="664"/>
      <c r="M170" s="665"/>
      <c r="N170" s="661"/>
      <c r="O170" s="661"/>
      <c r="P170" s="682"/>
      <c r="Q170" s="682"/>
      <c r="R170" s="682"/>
      <c r="S170" s="63"/>
      <c r="T170" s="63"/>
    </row>
    <row r="171" spans="2:20" ht="15" customHeight="1">
      <c r="B171" s="661"/>
      <c r="C171" s="662"/>
      <c r="D171" s="661"/>
      <c r="E171" s="661"/>
      <c r="F171" s="661"/>
      <c r="G171" s="661"/>
      <c r="H171" s="666"/>
      <c r="I171" s="667"/>
      <c r="J171" s="667"/>
      <c r="K171" s="667"/>
      <c r="L171" s="667"/>
      <c r="M171" s="668"/>
      <c r="N171" s="661"/>
      <c r="O171" s="661"/>
      <c r="P171" s="682"/>
      <c r="Q171" s="682"/>
      <c r="R171" s="682"/>
      <c r="S171" s="63"/>
      <c r="T171" s="63"/>
    </row>
    <row r="172" spans="2:20" ht="15" customHeight="1">
      <c r="B172" s="661"/>
      <c r="C172" s="662"/>
      <c r="D172" s="661"/>
      <c r="E172" s="661"/>
      <c r="F172" s="661"/>
      <c r="G172" s="661"/>
      <c r="H172" s="663"/>
      <c r="I172" s="664"/>
      <c r="J172" s="664"/>
      <c r="K172" s="664"/>
      <c r="L172" s="664"/>
      <c r="M172" s="665"/>
      <c r="N172" s="661"/>
      <c r="O172" s="661"/>
      <c r="P172" s="682"/>
      <c r="Q172" s="682"/>
      <c r="R172" s="682"/>
      <c r="S172" s="63"/>
      <c r="T172" s="63"/>
    </row>
    <row r="173" spans="2:20" ht="15" customHeight="1">
      <c r="B173" s="661"/>
      <c r="C173" s="662"/>
      <c r="D173" s="661"/>
      <c r="E173" s="661"/>
      <c r="F173" s="661"/>
      <c r="G173" s="661"/>
      <c r="H173" s="666"/>
      <c r="I173" s="667"/>
      <c r="J173" s="667"/>
      <c r="K173" s="667"/>
      <c r="L173" s="667"/>
      <c r="M173" s="668"/>
      <c r="N173" s="661"/>
      <c r="O173" s="661"/>
      <c r="P173" s="682"/>
      <c r="Q173" s="682"/>
      <c r="R173" s="682"/>
      <c r="S173" s="63"/>
      <c r="T173" s="63"/>
    </row>
    <row r="174" spans="2:20" ht="15" customHeight="1">
      <c r="B174" s="661"/>
      <c r="C174" s="662"/>
      <c r="D174" s="661"/>
      <c r="E174" s="661"/>
      <c r="F174" s="661"/>
      <c r="G174" s="661"/>
      <c r="H174" s="663"/>
      <c r="I174" s="664"/>
      <c r="J174" s="664"/>
      <c r="K174" s="664"/>
      <c r="L174" s="664"/>
      <c r="M174" s="665"/>
      <c r="N174" s="661"/>
      <c r="O174" s="661"/>
      <c r="P174" s="682"/>
      <c r="Q174" s="682"/>
      <c r="R174" s="682"/>
      <c r="S174" s="63"/>
      <c r="T174" s="63"/>
    </row>
    <row r="175" spans="2:20" ht="15" customHeight="1">
      <c r="B175" s="661"/>
      <c r="C175" s="662"/>
      <c r="D175" s="661"/>
      <c r="E175" s="661"/>
      <c r="F175" s="661"/>
      <c r="G175" s="661"/>
      <c r="H175" s="666"/>
      <c r="I175" s="667"/>
      <c r="J175" s="667"/>
      <c r="K175" s="667"/>
      <c r="L175" s="667"/>
      <c r="M175" s="668"/>
      <c r="N175" s="661"/>
      <c r="O175" s="661"/>
      <c r="P175" s="682"/>
      <c r="Q175" s="682"/>
      <c r="R175" s="682"/>
      <c r="S175" s="63"/>
      <c r="T175" s="63"/>
    </row>
    <row r="176" spans="2:20" ht="15" customHeight="1">
      <c r="B176" s="661"/>
      <c r="C176" s="662"/>
      <c r="D176" s="661"/>
      <c r="E176" s="661"/>
      <c r="F176" s="661"/>
      <c r="G176" s="661"/>
      <c r="H176" s="663"/>
      <c r="I176" s="664"/>
      <c r="J176" s="664"/>
      <c r="K176" s="664"/>
      <c r="L176" s="664"/>
      <c r="M176" s="665"/>
      <c r="N176" s="661"/>
      <c r="O176" s="661"/>
      <c r="P176" s="682"/>
      <c r="Q176" s="682"/>
      <c r="R176" s="682"/>
      <c r="S176" s="63"/>
      <c r="T176" s="63"/>
    </row>
    <row r="177" spans="1:20" ht="15" customHeight="1">
      <c r="B177" s="661"/>
      <c r="C177" s="662"/>
      <c r="D177" s="661"/>
      <c r="E177" s="661"/>
      <c r="F177" s="661"/>
      <c r="G177" s="661"/>
      <c r="H177" s="666"/>
      <c r="I177" s="667"/>
      <c r="J177" s="667"/>
      <c r="K177" s="667"/>
      <c r="L177" s="667"/>
      <c r="M177" s="668"/>
      <c r="N177" s="661"/>
      <c r="O177" s="661"/>
      <c r="P177" s="682"/>
      <c r="Q177" s="682"/>
      <c r="R177" s="682"/>
      <c r="S177" s="63"/>
      <c r="T177" s="63"/>
    </row>
    <row r="178" spans="1:20" ht="15" customHeight="1">
      <c r="B178" s="661"/>
      <c r="C178" s="662"/>
      <c r="D178" s="661"/>
      <c r="E178" s="661"/>
      <c r="F178" s="661"/>
      <c r="G178" s="661"/>
      <c r="H178" s="663"/>
      <c r="I178" s="664"/>
      <c r="J178" s="664"/>
      <c r="K178" s="664"/>
      <c r="L178" s="664"/>
      <c r="M178" s="665"/>
      <c r="N178" s="661"/>
      <c r="O178" s="661"/>
      <c r="P178" s="682"/>
      <c r="Q178" s="682"/>
      <c r="R178" s="682"/>
      <c r="S178" s="63"/>
      <c r="T178" s="63"/>
    </row>
    <row r="179" spans="1:20" ht="15" customHeight="1">
      <c r="B179" s="661"/>
      <c r="C179" s="662"/>
      <c r="D179" s="661"/>
      <c r="E179" s="661"/>
      <c r="F179" s="661"/>
      <c r="G179" s="661"/>
      <c r="H179" s="666"/>
      <c r="I179" s="667"/>
      <c r="J179" s="667"/>
      <c r="K179" s="667"/>
      <c r="L179" s="667"/>
      <c r="M179" s="668"/>
      <c r="N179" s="661"/>
      <c r="O179" s="661"/>
      <c r="P179" s="682"/>
      <c r="Q179" s="682"/>
      <c r="R179" s="682"/>
      <c r="S179" s="63"/>
      <c r="T179" s="63"/>
    </row>
    <row r="180" spans="1:20" ht="15" customHeight="1">
      <c r="B180" s="661"/>
      <c r="C180" s="662"/>
      <c r="D180" s="661"/>
      <c r="E180" s="661"/>
      <c r="F180" s="661"/>
      <c r="G180" s="661"/>
      <c r="H180" s="663"/>
      <c r="I180" s="664"/>
      <c r="J180" s="664"/>
      <c r="K180" s="664"/>
      <c r="L180" s="664"/>
      <c r="M180" s="665"/>
      <c r="N180" s="661"/>
      <c r="O180" s="661"/>
      <c r="P180" s="682"/>
      <c r="Q180" s="682"/>
      <c r="R180" s="682"/>
      <c r="S180" s="63"/>
      <c r="T180" s="63"/>
    </row>
    <row r="181" spans="1:20" ht="15" customHeight="1">
      <c r="B181" s="661"/>
      <c r="C181" s="662"/>
      <c r="D181" s="661"/>
      <c r="E181" s="661"/>
      <c r="F181" s="661"/>
      <c r="G181" s="661"/>
      <c r="H181" s="666"/>
      <c r="I181" s="667"/>
      <c r="J181" s="667"/>
      <c r="K181" s="667"/>
      <c r="L181" s="667"/>
      <c r="M181" s="668"/>
      <c r="N181" s="661"/>
      <c r="O181" s="661"/>
      <c r="P181" s="682"/>
      <c r="Q181" s="682"/>
      <c r="R181" s="682"/>
      <c r="S181" s="63"/>
      <c r="T181" s="63"/>
    </row>
    <row r="182" spans="1:20" ht="15" customHeight="1">
      <c r="B182" s="661"/>
      <c r="C182" s="662"/>
      <c r="D182" s="661"/>
      <c r="E182" s="661"/>
      <c r="F182" s="661"/>
      <c r="G182" s="661"/>
      <c r="H182" s="663"/>
      <c r="I182" s="664"/>
      <c r="J182" s="664"/>
      <c r="K182" s="664"/>
      <c r="L182" s="664"/>
      <c r="M182" s="665"/>
      <c r="N182" s="661"/>
      <c r="O182" s="661"/>
      <c r="P182" s="682"/>
      <c r="Q182" s="682"/>
      <c r="R182" s="682"/>
      <c r="S182" s="63"/>
      <c r="T182" s="63"/>
    </row>
    <row r="183" spans="1:20" ht="15" customHeight="1">
      <c r="B183" s="661"/>
      <c r="C183" s="662"/>
      <c r="D183" s="661"/>
      <c r="E183" s="661"/>
      <c r="F183" s="661"/>
      <c r="G183" s="661"/>
      <c r="H183" s="666"/>
      <c r="I183" s="667"/>
      <c r="J183" s="667"/>
      <c r="K183" s="667"/>
      <c r="L183" s="667"/>
      <c r="M183" s="668"/>
      <c r="N183" s="661"/>
      <c r="O183" s="661"/>
      <c r="P183" s="682"/>
      <c r="Q183" s="682"/>
      <c r="R183" s="682"/>
      <c r="S183" s="63"/>
      <c r="T183" s="63"/>
    </row>
    <row r="184" spans="1:20" ht="15" customHeight="1">
      <c r="B184" s="63" t="s">
        <v>743</v>
      </c>
      <c r="C184" s="63"/>
      <c r="D184" s="63"/>
      <c r="E184" s="63"/>
      <c r="F184" s="63"/>
      <c r="G184" s="63"/>
      <c r="H184" s="63"/>
      <c r="I184" s="63"/>
      <c r="J184" s="63"/>
      <c r="K184" s="63"/>
      <c r="L184" s="63"/>
      <c r="M184" s="63"/>
      <c r="N184" s="63"/>
      <c r="O184" s="63"/>
      <c r="S184" s="63"/>
      <c r="T184" s="63"/>
    </row>
    <row r="185" spans="1:20" ht="15" customHeight="1">
      <c r="B185" s="63">
        <v>1</v>
      </c>
      <c r="C185" s="659" t="s">
        <v>744</v>
      </c>
      <c r="D185" s="659"/>
      <c r="E185" s="659"/>
      <c r="F185" s="659"/>
      <c r="G185" s="659"/>
      <c r="H185" s="659"/>
      <c r="I185" s="659"/>
      <c r="J185" s="659"/>
      <c r="K185" s="659"/>
      <c r="L185" s="659"/>
      <c r="M185" s="659"/>
      <c r="N185" s="659"/>
      <c r="O185" s="659"/>
      <c r="P185" s="659"/>
      <c r="Q185" s="659"/>
      <c r="R185" s="63"/>
      <c r="S185" s="63"/>
      <c r="T185" s="63"/>
    </row>
    <row r="186" spans="1:20" ht="15" customHeight="1">
      <c r="B186" s="63">
        <v>2</v>
      </c>
      <c r="C186" s="195" t="s">
        <v>2440</v>
      </c>
      <c r="D186" s="195"/>
      <c r="E186" s="195"/>
      <c r="F186" s="195"/>
      <c r="G186" s="195"/>
      <c r="H186" s="195"/>
      <c r="I186" s="195"/>
      <c r="J186" s="195"/>
      <c r="K186" s="195"/>
      <c r="L186" s="195"/>
      <c r="M186" s="195"/>
      <c r="N186" s="195"/>
      <c r="O186" s="195"/>
      <c r="P186" s="195"/>
      <c r="Q186" s="195"/>
      <c r="R186" s="63"/>
      <c r="S186" s="63"/>
      <c r="T186" s="63"/>
    </row>
    <row r="187" spans="1:20" ht="15" customHeight="1">
      <c r="B187" s="63"/>
      <c r="C187" s="195"/>
      <c r="D187" s="195"/>
      <c r="E187" s="195"/>
      <c r="F187" s="195"/>
      <c r="G187" s="195"/>
      <c r="H187" s="195"/>
      <c r="I187" s="195"/>
      <c r="J187" s="195"/>
      <c r="K187" s="195"/>
      <c r="L187" s="195"/>
      <c r="M187" s="195"/>
      <c r="N187" s="195"/>
      <c r="O187" s="195"/>
      <c r="P187" s="195"/>
      <c r="Q187" s="195"/>
      <c r="R187" s="63"/>
      <c r="S187" s="63"/>
      <c r="T187" s="63"/>
    </row>
    <row r="188" spans="1:20" ht="15" customHeight="1">
      <c r="B188" s="63"/>
      <c r="C188" s="195"/>
      <c r="D188" s="195"/>
      <c r="E188" s="195"/>
      <c r="F188" s="195"/>
      <c r="G188" s="195"/>
      <c r="H188" s="195"/>
      <c r="I188" s="195"/>
      <c r="J188" s="195"/>
      <c r="K188" s="195"/>
      <c r="L188" s="195"/>
      <c r="M188" s="195"/>
      <c r="N188" s="195"/>
      <c r="O188" s="195"/>
      <c r="P188" s="195"/>
      <c r="Q188" s="195"/>
      <c r="R188" s="63"/>
      <c r="S188" s="63"/>
      <c r="T188" s="63"/>
    </row>
    <row r="189" spans="1:20" ht="15" customHeight="1">
      <c r="B189" s="63"/>
      <c r="C189" s="195"/>
      <c r="D189" s="195"/>
      <c r="E189" s="195"/>
      <c r="F189" s="195"/>
      <c r="G189" s="195"/>
      <c r="H189" s="195"/>
      <c r="I189" s="195"/>
      <c r="J189" s="195"/>
      <c r="K189" s="195"/>
      <c r="L189" s="195"/>
      <c r="M189" s="195"/>
      <c r="N189" s="195"/>
      <c r="O189" s="195"/>
      <c r="Q189" s="162"/>
      <c r="R189" s="159"/>
      <c r="S189" s="63"/>
      <c r="T189" s="63"/>
    </row>
    <row r="190" spans="1:20" ht="15" customHeight="1">
      <c r="B190" s="63"/>
      <c r="C190" s="63"/>
      <c r="D190" s="63"/>
      <c r="E190" s="63"/>
      <c r="F190" s="63"/>
      <c r="G190" s="63"/>
      <c r="H190" s="63"/>
      <c r="I190" s="63"/>
      <c r="J190" s="63"/>
      <c r="K190" s="63"/>
      <c r="L190" s="63"/>
      <c r="M190" s="63"/>
      <c r="N190" s="63"/>
      <c r="O190" s="63"/>
      <c r="P190" s="63"/>
      <c r="Q190" s="63"/>
      <c r="R190" s="63"/>
      <c r="S190" s="63"/>
      <c r="T190" s="63"/>
    </row>
    <row r="191" spans="1:20" ht="19.5" customHeight="1">
      <c r="B191" s="195"/>
      <c r="C191" s="195"/>
      <c r="D191" s="63"/>
      <c r="E191" s="63"/>
      <c r="F191" s="63"/>
      <c r="G191" s="63"/>
      <c r="H191" s="63"/>
      <c r="I191" s="63"/>
      <c r="J191" s="63"/>
      <c r="K191" s="63"/>
      <c r="L191" s="63"/>
      <c r="M191" s="63"/>
      <c r="N191" s="63"/>
      <c r="O191" s="63"/>
      <c r="P191" s="63"/>
      <c r="Q191" s="63"/>
      <c r="R191" s="63"/>
      <c r="S191" s="63"/>
      <c r="T191" s="63"/>
    </row>
    <row r="192" spans="1:20" ht="21.95" customHeight="1">
      <c r="A192" s="653" t="s">
        <v>1569</v>
      </c>
      <c r="B192" s="653"/>
      <c r="C192" s="653"/>
      <c r="D192" s="653"/>
      <c r="E192" s="653"/>
      <c r="F192" s="653"/>
      <c r="G192" s="653"/>
      <c r="H192" s="653"/>
      <c r="I192" s="653"/>
      <c r="J192" s="653"/>
      <c r="K192" s="653"/>
      <c r="L192" s="653"/>
      <c r="M192" s="653"/>
      <c r="N192" s="653"/>
      <c r="O192" s="653"/>
      <c r="P192" s="653"/>
      <c r="Q192" s="653"/>
      <c r="R192" s="653"/>
      <c r="S192" s="63"/>
      <c r="T192" s="63"/>
    </row>
    <row r="193" spans="2:25" ht="15" customHeight="1">
      <c r="B193" s="63"/>
      <c r="C193" s="63"/>
      <c r="D193" s="187"/>
      <c r="E193" s="187"/>
      <c r="F193" s="62"/>
      <c r="G193" s="62"/>
      <c r="H193" s="62"/>
      <c r="I193" s="62"/>
      <c r="J193" s="62"/>
      <c r="K193" s="62"/>
      <c r="L193" s="62"/>
      <c r="M193" s="62"/>
      <c r="N193" s="62"/>
      <c r="O193" s="63"/>
      <c r="P193" s="63"/>
      <c r="Q193" s="63"/>
      <c r="R193" s="63"/>
      <c r="S193" s="63"/>
      <c r="T193" s="63"/>
    </row>
    <row r="194" spans="2:25" ht="15" customHeight="1">
      <c r="B194" s="63"/>
      <c r="C194" s="63"/>
      <c r="D194" s="63"/>
      <c r="E194" s="63"/>
      <c r="F194" s="63"/>
      <c r="G194" s="63"/>
      <c r="H194" s="63"/>
      <c r="I194" s="63"/>
      <c r="J194" s="63"/>
      <c r="K194" s="63"/>
      <c r="L194" s="63"/>
      <c r="M194" s="63"/>
      <c r="N194" s="1354" t="str">
        <f>IF(ISBLANK('02入力票（その２）'!$G$168),"年　　　月　　　日",'02入力票（その２）'!$G$168)</f>
        <v>年　　　月　　　日</v>
      </c>
      <c r="O194" s="1354"/>
      <c r="P194" s="1354"/>
      <c r="Q194" s="1354"/>
      <c r="R194" s="276"/>
      <c r="S194" s="315"/>
      <c r="T194" s="315"/>
      <c r="U194" s="316"/>
      <c r="V194" s="316"/>
      <c r="W194" s="316"/>
      <c r="X194" s="316"/>
      <c r="Y194" s="316"/>
    </row>
    <row r="195" spans="2:25" ht="25.5" customHeight="1">
      <c r="B195" s="63"/>
      <c r="C195" s="943" t="s">
        <v>2472</v>
      </c>
      <c r="D195" s="1471"/>
      <c r="E195" s="1471"/>
      <c r="F195" s="1471"/>
      <c r="G195" s="1471"/>
      <c r="H195" s="1471"/>
      <c r="I195" s="1471"/>
      <c r="J195" s="683" t="s">
        <v>670</v>
      </c>
      <c r="K195" s="63"/>
      <c r="L195" s="63"/>
      <c r="M195" s="63"/>
      <c r="N195" s="63"/>
      <c r="O195" s="63"/>
      <c r="P195" s="63"/>
      <c r="Q195" s="63"/>
      <c r="R195" s="63"/>
      <c r="S195" s="63"/>
      <c r="T195" s="63"/>
    </row>
    <row r="196" spans="2:25" ht="25.5" customHeight="1">
      <c r="B196" s="63"/>
      <c r="C196" s="1471"/>
      <c r="D196" s="1471"/>
      <c r="E196" s="1471"/>
      <c r="F196" s="1471"/>
      <c r="G196" s="1471"/>
      <c r="H196" s="1471"/>
      <c r="I196" s="1471"/>
      <c r="J196" s="683"/>
      <c r="K196" s="63"/>
      <c r="L196" s="63"/>
      <c r="M196" s="63"/>
      <c r="N196" s="63"/>
      <c r="O196" s="63"/>
      <c r="P196" s="63"/>
      <c r="Q196" s="63"/>
      <c r="R196" s="63"/>
      <c r="S196" s="63"/>
      <c r="T196" s="63"/>
    </row>
    <row r="197" spans="2:25" ht="25.5" customHeight="1">
      <c r="B197" s="63"/>
      <c r="C197" s="1471"/>
      <c r="D197" s="1471"/>
      <c r="E197" s="1471"/>
      <c r="F197" s="1471"/>
      <c r="G197" s="1471"/>
      <c r="H197" s="1471"/>
      <c r="I197" s="1471"/>
      <c r="J197" s="683"/>
      <c r="K197" s="63"/>
      <c r="L197" s="63"/>
      <c r="M197" s="63"/>
      <c r="N197" s="63"/>
      <c r="O197" s="63"/>
      <c r="P197" s="63"/>
      <c r="Q197" s="63"/>
      <c r="R197" s="63"/>
      <c r="S197" s="63"/>
      <c r="T197" s="63"/>
    </row>
    <row r="198" spans="2:25" ht="15" customHeight="1">
      <c r="B198" s="63"/>
      <c r="C198" s="63"/>
      <c r="D198" s="63"/>
      <c r="E198" s="63"/>
      <c r="F198" s="63"/>
      <c r="G198" s="63"/>
      <c r="H198" s="63"/>
      <c r="I198" s="63"/>
      <c r="J198" s="63"/>
      <c r="K198" s="63"/>
      <c r="L198" s="63"/>
      <c r="M198" s="63"/>
      <c r="N198" s="63"/>
      <c r="O198" s="63"/>
      <c r="P198" s="63"/>
      <c r="Q198" s="63"/>
      <c r="R198" s="63"/>
      <c r="S198" s="63"/>
      <c r="T198" s="63"/>
    </row>
    <row r="199" spans="2:25" ht="15" customHeight="1">
      <c r="B199" s="63"/>
      <c r="C199" s="63"/>
      <c r="D199" s="63"/>
      <c r="E199" s="63"/>
      <c r="F199" s="168"/>
      <c r="G199" s="656" t="s">
        <v>44</v>
      </c>
      <c r="H199" s="656"/>
      <c r="I199" s="265" t="s">
        <v>1116</v>
      </c>
      <c r="J199" s="317" t="str">
        <f>'02入力票（その２）'!I12</f>
        <v/>
      </c>
      <c r="K199" s="161"/>
      <c r="L199" s="318"/>
      <c r="M199" s="318"/>
      <c r="N199" s="318"/>
      <c r="O199" s="63"/>
      <c r="P199" s="63"/>
      <c r="Q199" s="63"/>
      <c r="R199" s="63"/>
      <c r="S199" s="63"/>
      <c r="T199" s="63"/>
    </row>
    <row r="200" spans="2:25" ht="15" customHeight="1">
      <c r="B200" s="63"/>
      <c r="C200" s="63"/>
      <c r="D200" s="63"/>
      <c r="E200" s="63"/>
      <c r="F200" s="168"/>
      <c r="G200" s="169"/>
      <c r="H200" s="168"/>
      <c r="I200" s="218"/>
      <c r="J200" s="62" t="str">
        <f>CONCATENATE(H160,"　",H161)</f>
        <v>※　選択してください。　</v>
      </c>
      <c r="K200" s="219"/>
      <c r="L200" s="219"/>
      <c r="M200" s="219"/>
      <c r="N200" s="219"/>
      <c r="O200" s="219"/>
      <c r="P200" s="219"/>
      <c r="Q200" s="63"/>
      <c r="R200" s="63"/>
      <c r="S200" s="63"/>
      <c r="T200" s="63"/>
    </row>
    <row r="201" spans="2:25" ht="15" customHeight="1">
      <c r="B201" s="63"/>
      <c r="C201" s="63"/>
      <c r="D201" s="63"/>
      <c r="E201" s="63"/>
      <c r="F201" s="168"/>
      <c r="G201" s="169"/>
      <c r="H201" s="168"/>
      <c r="I201" s="218"/>
      <c r="J201" s="62"/>
      <c r="K201" s="219"/>
      <c r="L201" s="219"/>
      <c r="M201" s="219"/>
      <c r="N201" s="219"/>
      <c r="O201" s="219"/>
      <c r="P201" s="219"/>
      <c r="Q201" s="63"/>
      <c r="R201" s="63"/>
      <c r="S201" s="63"/>
      <c r="T201" s="63"/>
    </row>
    <row r="202" spans="2:25" ht="15" customHeight="1">
      <c r="B202" s="63"/>
      <c r="C202" s="63"/>
      <c r="D202" s="1353" t="s">
        <v>748</v>
      </c>
      <c r="E202" s="1353"/>
      <c r="F202" s="168"/>
      <c r="G202" s="656" t="s">
        <v>606</v>
      </c>
      <c r="H202" s="656"/>
      <c r="I202" s="195"/>
      <c r="J202" s="62" t="str">
        <f>'02入力票（その２）'!I21</f>
        <v/>
      </c>
      <c r="K202" s="62"/>
      <c r="L202" s="62"/>
      <c r="M202" s="62"/>
      <c r="N202" s="62"/>
      <c r="O202" s="63"/>
      <c r="P202" s="63"/>
      <c r="Q202" s="63"/>
      <c r="R202" s="63"/>
      <c r="S202" s="63"/>
      <c r="T202" s="63"/>
    </row>
    <row r="203" spans="2:25" ht="15" customHeight="1">
      <c r="B203" s="63"/>
      <c r="C203" s="63"/>
      <c r="D203" s="63"/>
      <c r="E203" s="63"/>
      <c r="F203" s="168"/>
      <c r="G203" s="169"/>
      <c r="H203" s="168"/>
      <c r="I203" s="195"/>
      <c r="J203" s="62"/>
      <c r="K203" s="62"/>
      <c r="L203" s="62"/>
      <c r="M203" s="62"/>
      <c r="N203" s="62"/>
      <c r="O203" s="63"/>
      <c r="P203" s="63"/>
      <c r="Q203" s="63"/>
      <c r="R203" s="63"/>
      <c r="S203" s="63"/>
      <c r="T203" s="63"/>
    </row>
    <row r="204" spans="2:25" ht="15" customHeight="1">
      <c r="B204" s="63"/>
      <c r="C204" s="63"/>
      <c r="D204" s="63"/>
      <c r="E204" s="63"/>
      <c r="F204" s="168"/>
      <c r="G204" s="656" t="s">
        <v>749</v>
      </c>
      <c r="H204" s="656"/>
      <c r="I204" s="212"/>
      <c r="J204" s="62" t="str">
        <f>CONCATENATE('02入力票（その２）'!I23,"　",'02入力票（その２）'!I24)</f>
        <v>　</v>
      </c>
      <c r="K204" s="62"/>
      <c r="L204" s="62"/>
      <c r="M204" s="62"/>
      <c r="N204" s="62"/>
      <c r="O204" s="212" t="s">
        <v>750</v>
      </c>
      <c r="Q204" s="63"/>
      <c r="R204" s="63"/>
      <c r="S204" s="63"/>
      <c r="T204" s="63"/>
    </row>
    <row r="205" spans="2:25" ht="15" customHeight="1">
      <c r="B205" s="63"/>
      <c r="C205" s="63"/>
      <c r="D205" s="63"/>
      <c r="E205" s="63"/>
      <c r="F205" s="168"/>
      <c r="G205" s="169"/>
      <c r="H205" s="168"/>
      <c r="I205" s="195"/>
      <c r="J205" s="62"/>
      <c r="K205" s="62"/>
      <c r="L205" s="62"/>
      <c r="M205" s="62"/>
      <c r="N205" s="62"/>
      <c r="O205" s="63"/>
      <c r="P205" s="63"/>
      <c r="Q205" s="63"/>
      <c r="R205" s="63"/>
      <c r="S205" s="63"/>
      <c r="T205" s="63"/>
    </row>
    <row r="206" spans="2:25" ht="15" customHeight="1">
      <c r="B206" s="63"/>
      <c r="C206" s="63"/>
      <c r="D206" s="63"/>
      <c r="E206" s="63"/>
      <c r="F206" s="168"/>
      <c r="G206" s="656" t="s">
        <v>611</v>
      </c>
      <c r="H206" s="656"/>
      <c r="I206" s="195"/>
      <c r="J206" s="63" t="str">
        <f>'02入力票（その２）'!I26</f>
        <v/>
      </c>
      <c r="K206" s="63"/>
      <c r="L206" s="63"/>
      <c r="M206" s="63"/>
      <c r="N206" s="63"/>
      <c r="O206" s="63"/>
      <c r="P206" s="63"/>
      <c r="Q206" s="63"/>
      <c r="R206" s="63"/>
      <c r="S206" s="63"/>
      <c r="T206" s="63"/>
    </row>
    <row r="207" spans="2:25" ht="15" customHeight="1">
      <c r="B207" s="63"/>
      <c r="C207" s="63"/>
      <c r="D207" s="63"/>
      <c r="E207" s="63"/>
      <c r="F207" s="63"/>
      <c r="G207" s="63"/>
      <c r="H207" s="63"/>
      <c r="I207" s="63"/>
      <c r="J207" s="63"/>
      <c r="K207" s="63"/>
      <c r="L207" s="63"/>
      <c r="M207" s="63"/>
      <c r="N207" s="63"/>
      <c r="O207" s="63"/>
      <c r="P207" s="63"/>
      <c r="Q207" s="63"/>
      <c r="R207" s="63"/>
      <c r="S207" s="63"/>
      <c r="T207" s="63"/>
    </row>
    <row r="208" spans="2:25" ht="15" customHeight="1">
      <c r="B208" s="63"/>
      <c r="C208" s="63"/>
      <c r="D208" s="63"/>
      <c r="E208" s="63"/>
      <c r="F208" s="63"/>
      <c r="G208" s="63"/>
      <c r="H208" s="63"/>
      <c r="I208" s="63"/>
      <c r="J208" s="63"/>
      <c r="K208" s="63"/>
      <c r="L208" s="63"/>
      <c r="M208" s="63"/>
      <c r="N208" s="63"/>
      <c r="O208" s="63"/>
      <c r="P208" s="63"/>
      <c r="Q208" s="63"/>
      <c r="R208" s="63"/>
      <c r="S208" s="63"/>
      <c r="T208" s="63"/>
    </row>
    <row r="209" spans="2:20" ht="15" customHeight="1">
      <c r="B209" s="63"/>
      <c r="C209" s="63"/>
      <c r="D209" s="63"/>
      <c r="E209" s="187"/>
      <c r="F209" s="187"/>
      <c r="G209" s="677" t="s">
        <v>751</v>
      </c>
      <c r="H209" s="677"/>
      <c r="I209" s="677"/>
      <c r="J209" s="677"/>
      <c r="K209" s="677"/>
      <c r="L209" s="677"/>
      <c r="M209" s="677"/>
      <c r="N209" s="677"/>
      <c r="O209" s="187"/>
      <c r="P209" s="63"/>
      <c r="Q209" s="63"/>
      <c r="R209" s="63"/>
      <c r="S209" s="63"/>
      <c r="T209" s="63"/>
    </row>
    <row r="210" spans="2:20" ht="15" customHeight="1">
      <c r="B210" s="63"/>
      <c r="C210" s="63"/>
      <c r="D210" s="63"/>
      <c r="E210" s="63"/>
      <c r="F210" s="63"/>
      <c r="G210" s="63"/>
      <c r="H210" s="63"/>
      <c r="I210" s="63"/>
      <c r="J210" s="63"/>
      <c r="K210" s="63"/>
      <c r="L210" s="63"/>
      <c r="M210" s="63"/>
      <c r="N210" s="63"/>
      <c r="O210" s="63"/>
      <c r="P210" s="63"/>
      <c r="Q210" s="63"/>
      <c r="R210" s="63"/>
      <c r="S210" s="63"/>
      <c r="T210" s="63"/>
    </row>
    <row r="211" spans="2:20" ht="15" customHeight="1">
      <c r="B211" s="63"/>
      <c r="C211" s="63"/>
      <c r="D211" s="63"/>
      <c r="E211" s="63"/>
      <c r="F211" s="63"/>
      <c r="G211" s="63"/>
      <c r="H211" s="63"/>
      <c r="I211" s="63"/>
      <c r="J211" s="63"/>
      <c r="K211" s="63"/>
      <c r="L211" s="63"/>
      <c r="M211" s="63"/>
      <c r="N211" s="63"/>
      <c r="O211" s="63"/>
      <c r="P211" s="63"/>
      <c r="Q211" s="63"/>
      <c r="R211" s="63"/>
      <c r="S211" s="63"/>
      <c r="T211" s="63"/>
    </row>
    <row r="212" spans="2:20" ht="15" customHeight="1">
      <c r="B212" s="63"/>
      <c r="C212" s="63"/>
      <c r="D212" s="63"/>
      <c r="E212" s="63"/>
      <c r="F212" s="63"/>
      <c r="G212" s="656" t="s">
        <v>44</v>
      </c>
      <c r="H212" s="656"/>
      <c r="I212" s="319" t="s">
        <v>1570</v>
      </c>
      <c r="J212" s="317" t="str">
        <f>'02入力票（その２）'!I31</f>
        <v/>
      </c>
      <c r="K212" s="63"/>
      <c r="L212" s="195"/>
      <c r="M212" s="63"/>
      <c r="N212" s="63"/>
      <c r="O212" s="63"/>
      <c r="P212" s="63"/>
      <c r="Q212" s="63"/>
      <c r="R212" s="63"/>
      <c r="S212" s="63"/>
      <c r="T212" s="63"/>
    </row>
    <row r="213" spans="2:20" ht="15" customHeight="1">
      <c r="B213" s="63"/>
      <c r="C213" s="63"/>
      <c r="D213" s="63"/>
      <c r="E213" s="63"/>
      <c r="F213" s="63"/>
      <c r="G213" s="169"/>
      <c r="H213" s="168"/>
      <c r="I213" s="218"/>
      <c r="J213" s="62" t="str">
        <f>H162</f>
        <v>※　選択してください。</v>
      </c>
      <c r="K213" s="219"/>
      <c r="L213" s="219"/>
      <c r="M213" s="219"/>
      <c r="N213" s="219"/>
      <c r="O213" s="219"/>
      <c r="P213" s="219"/>
      <c r="Q213" s="63"/>
      <c r="R213" s="63"/>
      <c r="S213" s="63"/>
      <c r="T213" s="63"/>
    </row>
    <row r="214" spans="2:20" ht="15" customHeight="1">
      <c r="B214" s="63"/>
      <c r="C214" s="63"/>
      <c r="D214" s="63"/>
      <c r="E214" s="63"/>
      <c r="F214" s="63"/>
      <c r="G214" s="169"/>
      <c r="H214" s="168"/>
      <c r="I214" s="218"/>
      <c r="J214" s="219" t="str">
        <f>'02入力票（その２）'!I39</f>
        <v/>
      </c>
      <c r="K214" s="219"/>
      <c r="L214" s="219"/>
      <c r="M214" s="219"/>
      <c r="N214" s="219"/>
      <c r="O214" s="219"/>
      <c r="P214" s="219"/>
      <c r="Q214" s="63"/>
      <c r="R214" s="63"/>
      <c r="S214" s="63"/>
      <c r="T214" s="63"/>
    </row>
    <row r="215" spans="2:20" ht="15" customHeight="1">
      <c r="B215" s="63"/>
      <c r="C215" s="63"/>
      <c r="D215" s="1353" t="s">
        <v>752</v>
      </c>
      <c r="E215" s="1353"/>
      <c r="F215" s="63"/>
      <c r="G215" s="656" t="s">
        <v>606</v>
      </c>
      <c r="H215" s="656"/>
      <c r="I215" s="195"/>
      <c r="J215" s="62" t="str">
        <f>'02入力票（その２）'!I41</f>
        <v/>
      </c>
      <c r="K215" s="62"/>
      <c r="L215" s="62"/>
      <c r="M215" s="62"/>
      <c r="N215" s="62"/>
      <c r="O215" s="63"/>
      <c r="P215" s="63"/>
      <c r="Q215" s="63"/>
      <c r="R215" s="63"/>
      <c r="S215" s="63"/>
      <c r="T215" s="63"/>
    </row>
    <row r="216" spans="2:20" ht="15" customHeight="1">
      <c r="B216" s="63"/>
      <c r="C216" s="63"/>
      <c r="D216" s="63"/>
      <c r="E216" s="63"/>
      <c r="F216" s="63"/>
      <c r="G216" s="169"/>
      <c r="H216" s="168"/>
      <c r="I216" s="195"/>
      <c r="J216" s="62"/>
      <c r="K216" s="62"/>
      <c r="L216" s="62"/>
      <c r="M216" s="62"/>
      <c r="N216" s="62"/>
      <c r="O216" s="63"/>
      <c r="P216" s="63"/>
      <c r="Q216" s="63"/>
      <c r="R216" s="63"/>
      <c r="S216" s="63"/>
      <c r="T216" s="63"/>
    </row>
    <row r="217" spans="2:20" ht="15" customHeight="1">
      <c r="B217" s="63"/>
      <c r="C217" s="63"/>
      <c r="D217" s="63"/>
      <c r="E217" s="63"/>
      <c r="F217" s="63"/>
      <c r="G217" s="656" t="s">
        <v>753</v>
      </c>
      <c r="H217" s="656"/>
      <c r="I217" s="212"/>
      <c r="J217" s="62" t="str">
        <f>CONCATENATE('02入力票（その２）'!I43,"　",'02入力票（その２）'!I44)</f>
        <v>　</v>
      </c>
      <c r="K217" s="62"/>
      <c r="L217" s="62"/>
      <c r="M217" s="62"/>
      <c r="N217" s="62"/>
      <c r="O217" s="221" t="s">
        <v>674</v>
      </c>
      <c r="Q217" s="63"/>
      <c r="R217" s="63"/>
      <c r="S217" s="63"/>
      <c r="T217" s="63"/>
    </row>
    <row r="218" spans="2:20" ht="15" customHeight="1">
      <c r="B218" s="63"/>
      <c r="C218" s="63"/>
      <c r="D218" s="63"/>
      <c r="E218" s="63"/>
      <c r="F218" s="63"/>
      <c r="G218" s="169"/>
      <c r="H218" s="168"/>
      <c r="I218" s="195"/>
      <c r="J218" s="62"/>
      <c r="K218" s="62"/>
      <c r="L218" s="62"/>
      <c r="M218" s="62"/>
      <c r="N218" s="62"/>
      <c r="O218" s="63"/>
      <c r="P218" s="63"/>
      <c r="Q218" s="63"/>
      <c r="R218" s="63"/>
      <c r="S218" s="63"/>
      <c r="T218" s="63"/>
    </row>
    <row r="219" spans="2:20" ht="15" customHeight="1">
      <c r="B219" s="63"/>
      <c r="C219" s="63"/>
      <c r="D219" s="63"/>
      <c r="E219" s="63"/>
      <c r="F219" s="63"/>
      <c r="G219" s="656" t="s">
        <v>611</v>
      </c>
      <c r="H219" s="656"/>
      <c r="I219" s="195"/>
      <c r="J219" s="63" t="str">
        <f>'02入力票（その２）'!I46</f>
        <v/>
      </c>
      <c r="K219" s="63"/>
      <c r="L219" s="63"/>
      <c r="M219" s="63"/>
      <c r="N219" s="63"/>
      <c r="O219" s="63"/>
      <c r="P219" s="63"/>
      <c r="Q219" s="63"/>
      <c r="R219" s="63"/>
      <c r="S219" s="63"/>
      <c r="T219" s="63"/>
    </row>
    <row r="220" spans="2:20" ht="15" customHeight="1">
      <c r="B220" s="63"/>
      <c r="C220" s="63"/>
      <c r="D220" s="63"/>
      <c r="E220" s="63"/>
      <c r="F220" s="63"/>
      <c r="G220" s="169"/>
      <c r="H220" s="169"/>
      <c r="I220" s="63"/>
      <c r="J220" s="63"/>
      <c r="K220" s="63"/>
      <c r="L220" s="63"/>
      <c r="M220" s="63"/>
      <c r="N220" s="63"/>
      <c r="O220" s="63"/>
      <c r="P220" s="63"/>
      <c r="Q220" s="63"/>
      <c r="R220" s="63"/>
      <c r="S220" s="63"/>
      <c r="T220" s="63"/>
    </row>
    <row r="221" spans="2:20" ht="15" customHeight="1">
      <c r="B221" s="63"/>
      <c r="C221" s="63"/>
      <c r="D221" s="63"/>
      <c r="E221" s="63"/>
      <c r="F221" s="63"/>
      <c r="G221" s="656" t="s">
        <v>755</v>
      </c>
      <c r="H221" s="656"/>
      <c r="I221" s="164"/>
      <c r="J221" s="941">
        <f>'02入力票（その２）'!I50</f>
        <v>46113</v>
      </c>
      <c r="K221" s="941"/>
      <c r="L221" s="276"/>
      <c r="M221" s="212" t="s">
        <v>131</v>
      </c>
      <c r="O221" s="63"/>
      <c r="P221" s="63"/>
      <c r="Q221" s="63"/>
      <c r="R221" s="63"/>
      <c r="S221" s="63"/>
      <c r="T221" s="63"/>
    </row>
    <row r="222" spans="2:20" ht="15" customHeight="1">
      <c r="B222" s="63"/>
      <c r="C222" s="63"/>
      <c r="D222" s="187"/>
      <c r="E222" s="168"/>
      <c r="F222" s="63"/>
      <c r="G222" s="222"/>
      <c r="H222" s="63"/>
      <c r="I222" s="164"/>
      <c r="J222" s="941">
        <f>'02入力票（その２）'!I51</f>
        <v>46477</v>
      </c>
      <c r="K222" s="941"/>
      <c r="L222" s="276"/>
      <c r="M222" s="212" t="s">
        <v>134</v>
      </c>
      <c r="O222" s="63"/>
      <c r="P222" s="63"/>
      <c r="Q222" s="63"/>
      <c r="R222" s="63"/>
      <c r="S222" s="63"/>
      <c r="T222" s="63"/>
    </row>
    <row r="223" spans="2:20" ht="15" customHeight="1">
      <c r="B223" s="63"/>
      <c r="C223" s="63"/>
      <c r="F223" s="63"/>
      <c r="G223" s="63"/>
      <c r="H223" s="63"/>
      <c r="I223" s="63"/>
      <c r="J223" s="320"/>
      <c r="K223" s="320"/>
      <c r="L223" s="63"/>
      <c r="M223" s="63"/>
      <c r="N223" s="63"/>
      <c r="O223" s="63"/>
      <c r="P223" s="63"/>
      <c r="Q223" s="63"/>
      <c r="R223" s="63"/>
      <c r="S223" s="63"/>
      <c r="T223" s="63"/>
    </row>
    <row r="224" spans="2:20" ht="15" customHeight="1">
      <c r="B224" s="63"/>
      <c r="C224" s="63"/>
      <c r="D224" s="221">
        <v>1</v>
      </c>
      <c r="E224" s="223" t="s">
        <v>756</v>
      </c>
      <c r="F224" s="223"/>
      <c r="G224" s="223"/>
      <c r="H224" s="278"/>
      <c r="I224" s="278"/>
      <c r="J224" s="277" t="s">
        <v>1571</v>
      </c>
      <c r="K224" s="223"/>
      <c r="L224" s="223"/>
      <c r="M224" s="223"/>
      <c r="N224" s="223"/>
      <c r="O224" s="63"/>
      <c r="P224" s="63"/>
      <c r="Q224" s="63"/>
      <c r="R224" s="63"/>
      <c r="S224" s="63"/>
      <c r="T224" s="63"/>
    </row>
    <row r="225" spans="2:20" ht="15" customHeight="1">
      <c r="B225" s="63"/>
      <c r="C225" s="63"/>
      <c r="D225" s="221">
        <v>2</v>
      </c>
      <c r="E225" s="223" t="s">
        <v>758</v>
      </c>
      <c r="F225" s="223"/>
      <c r="G225" s="223"/>
      <c r="H225" s="278"/>
      <c r="I225" s="278"/>
      <c r="J225" s="277" t="s">
        <v>1572</v>
      </c>
      <c r="K225" s="223"/>
      <c r="L225" s="223"/>
      <c r="M225" s="223"/>
      <c r="N225" s="223"/>
      <c r="O225" s="63"/>
      <c r="P225" s="63"/>
      <c r="Q225" s="63"/>
      <c r="R225" s="63"/>
      <c r="S225" s="63"/>
      <c r="T225" s="63"/>
    </row>
    <row r="226" spans="2:20" ht="15" customHeight="1">
      <c r="B226" s="63"/>
      <c r="C226" s="63"/>
      <c r="D226" s="221">
        <v>3</v>
      </c>
      <c r="E226" s="223" t="s">
        <v>759</v>
      </c>
      <c r="F226" s="223"/>
      <c r="G226" s="223"/>
      <c r="H226" s="278"/>
      <c r="I226" s="278"/>
      <c r="J226" s="277" t="s">
        <v>2427</v>
      </c>
      <c r="K226" s="223"/>
      <c r="L226" s="223"/>
      <c r="M226" s="223"/>
      <c r="N226" s="223"/>
      <c r="O226" s="63"/>
      <c r="P226" s="63"/>
      <c r="Q226" s="63"/>
      <c r="R226" s="63"/>
      <c r="S226" s="63"/>
      <c r="T226" s="63"/>
    </row>
    <row r="227" spans="2:20" ht="15" customHeight="1">
      <c r="B227" s="63"/>
      <c r="C227" s="63"/>
      <c r="D227" s="278"/>
      <c r="E227" s="278"/>
      <c r="F227" s="223"/>
      <c r="G227" s="223"/>
      <c r="H227" s="223"/>
      <c r="I227" s="223"/>
      <c r="J227" s="223"/>
      <c r="K227" s="223"/>
      <c r="L227" s="223"/>
      <c r="M227" s="223"/>
      <c r="N227" s="223"/>
      <c r="O227" s="63"/>
      <c r="P227" s="63"/>
      <c r="Q227" s="63"/>
      <c r="R227" s="63"/>
      <c r="S227" s="63"/>
      <c r="T227" s="63"/>
    </row>
    <row r="228" spans="2:20" ht="15" customHeight="1">
      <c r="B228" s="63"/>
      <c r="C228" s="63"/>
      <c r="D228" s="221" t="s">
        <v>760</v>
      </c>
      <c r="E228" s="223" t="s">
        <v>1120</v>
      </c>
      <c r="F228" s="223"/>
      <c r="G228" s="223"/>
      <c r="H228" s="223"/>
      <c r="I228" s="223"/>
      <c r="J228" s="223" t="s">
        <v>1573</v>
      </c>
      <c r="K228" s="223"/>
      <c r="L228" s="223"/>
      <c r="M228" s="223"/>
      <c r="N228" s="223"/>
      <c r="O228" s="63"/>
      <c r="Q228" s="63"/>
      <c r="R228" s="159"/>
      <c r="S228" s="63"/>
      <c r="T228" s="63"/>
    </row>
    <row r="229" spans="2:20" ht="15" customHeight="1">
      <c r="B229" s="63"/>
      <c r="C229" s="63"/>
      <c r="D229" s="63"/>
      <c r="E229" s="63"/>
      <c r="F229" s="63"/>
      <c r="G229" s="63"/>
      <c r="H229" s="63"/>
      <c r="I229" s="63"/>
      <c r="J229" s="63"/>
      <c r="K229" s="63"/>
      <c r="L229" s="63"/>
      <c r="M229" s="63"/>
      <c r="N229" s="63"/>
      <c r="O229" s="63"/>
      <c r="P229" s="63"/>
      <c r="Q229" s="63"/>
      <c r="R229" s="63"/>
      <c r="S229" s="63"/>
      <c r="T229" s="63"/>
    </row>
    <row r="230" spans="2:20" ht="19.5" customHeight="1">
      <c r="B230" s="2"/>
      <c r="C230" s="2"/>
      <c r="D230" s="2"/>
      <c r="E230" s="2"/>
      <c r="F230" s="2"/>
      <c r="G230" s="2"/>
      <c r="H230" s="2"/>
      <c r="I230" s="2"/>
      <c r="J230" s="2"/>
      <c r="K230" s="2"/>
      <c r="L230" s="2"/>
      <c r="M230" s="2"/>
      <c r="N230" s="2"/>
      <c r="O230" s="2"/>
      <c r="P230" s="63"/>
      <c r="Q230" s="63"/>
      <c r="R230" s="63"/>
      <c r="S230" s="63"/>
      <c r="T230" s="63"/>
    </row>
    <row r="231" spans="2:20" ht="21.95" customHeight="1">
      <c r="B231" s="653" t="s">
        <v>762</v>
      </c>
      <c r="C231" s="653"/>
      <c r="D231" s="653"/>
      <c r="E231" s="653"/>
      <c r="F231" s="653"/>
      <c r="G231" s="653"/>
      <c r="H231" s="653"/>
      <c r="I231" s="653"/>
      <c r="J231" s="653"/>
      <c r="K231" s="653"/>
      <c r="L231" s="653"/>
      <c r="M231" s="653"/>
      <c r="N231" s="653"/>
      <c r="O231" s="653"/>
      <c r="P231" s="653"/>
      <c r="Q231" s="653"/>
      <c r="R231" s="653"/>
      <c r="S231" s="63"/>
      <c r="T231" s="63"/>
    </row>
    <row r="232" spans="2:20" ht="15" customHeight="1">
      <c r="B232" s="2"/>
      <c r="C232" s="2"/>
      <c r="D232" s="225"/>
      <c r="E232" s="225"/>
      <c r="F232" s="1"/>
      <c r="G232" s="1"/>
      <c r="H232" s="1"/>
      <c r="I232" s="1"/>
      <c r="J232" s="1"/>
      <c r="K232" s="1"/>
      <c r="L232" s="1"/>
      <c r="M232" s="1"/>
      <c r="N232" s="1"/>
      <c r="O232" s="2"/>
      <c r="P232" s="63"/>
      <c r="Q232" s="63"/>
      <c r="R232" s="63"/>
      <c r="S232" s="63"/>
      <c r="T232" s="63"/>
    </row>
    <row r="233" spans="2:20" ht="15" customHeight="1">
      <c r="B233" s="2"/>
      <c r="C233" s="671" t="s">
        <v>763</v>
      </c>
      <c r="D233" s="672"/>
      <c r="E233" s="673"/>
      <c r="F233" s="671" t="s">
        <v>764</v>
      </c>
      <c r="G233" s="672"/>
      <c r="H233" s="672"/>
      <c r="I233" s="672"/>
      <c r="J233" s="672"/>
      <c r="K233" s="672"/>
      <c r="L233" s="673"/>
      <c r="M233" s="2"/>
      <c r="N233" s="2"/>
      <c r="O233" s="2"/>
      <c r="P233" s="63"/>
      <c r="Q233" s="63"/>
      <c r="R233" s="63"/>
      <c r="S233" s="63"/>
      <c r="T233" s="63"/>
    </row>
    <row r="234" spans="2:20" ht="15" customHeight="1">
      <c r="B234" s="2"/>
      <c r="C234" s="674"/>
      <c r="D234" s="675"/>
      <c r="E234" s="676"/>
      <c r="F234" s="674"/>
      <c r="G234" s="675"/>
      <c r="H234" s="675"/>
      <c r="I234" s="675"/>
      <c r="J234" s="675"/>
      <c r="K234" s="675"/>
      <c r="L234" s="676"/>
      <c r="M234" s="2"/>
      <c r="N234" s="2"/>
      <c r="O234" s="2"/>
      <c r="P234" s="63"/>
      <c r="Q234" s="63"/>
      <c r="R234" s="63"/>
      <c r="S234" s="63"/>
      <c r="T234" s="63"/>
    </row>
    <row r="235" spans="2:20" ht="15" customHeight="1">
      <c r="B235" s="2"/>
      <c r="C235" s="226"/>
      <c r="D235" s="225"/>
      <c r="E235" s="227"/>
      <c r="F235" s="226"/>
      <c r="G235" s="225"/>
      <c r="H235" s="225"/>
      <c r="I235" s="225"/>
      <c r="J235" s="225"/>
      <c r="K235" s="225"/>
      <c r="L235" s="227"/>
      <c r="M235" s="2"/>
      <c r="N235" s="2"/>
      <c r="O235" s="2"/>
      <c r="P235" s="63"/>
      <c r="Q235" s="63"/>
      <c r="R235" s="63"/>
      <c r="S235" s="63"/>
      <c r="T235" s="63"/>
    </row>
    <row r="236" spans="2:20" ht="15" customHeight="1">
      <c r="B236" s="2"/>
      <c r="C236" s="228"/>
      <c r="D236" s="2"/>
      <c r="E236" s="229"/>
      <c r="F236" s="228" t="s">
        <v>765</v>
      </c>
      <c r="G236" s="2"/>
      <c r="H236" s="2"/>
      <c r="I236" s="2"/>
      <c r="J236" s="2"/>
      <c r="K236" s="231"/>
      <c r="L236" s="229"/>
      <c r="M236" s="2"/>
      <c r="N236" s="2"/>
      <c r="O236" s="2"/>
      <c r="P236" s="63"/>
      <c r="Q236" s="63"/>
      <c r="R236" s="63"/>
      <c r="S236" s="63"/>
      <c r="T236" s="63"/>
    </row>
    <row r="237" spans="2:20" ht="15" customHeight="1">
      <c r="B237" s="2"/>
      <c r="C237" s="228"/>
      <c r="D237" s="2"/>
      <c r="E237" s="229"/>
      <c r="F237" s="228"/>
      <c r="G237" s="2"/>
      <c r="H237" s="2"/>
      <c r="I237" s="2"/>
      <c r="J237" s="1"/>
      <c r="K237" s="231"/>
      <c r="L237" s="229"/>
      <c r="M237" s="2"/>
      <c r="N237" s="2"/>
      <c r="O237" s="2"/>
      <c r="P237" s="63"/>
      <c r="Q237" s="63"/>
      <c r="R237" s="63"/>
      <c r="S237" s="63"/>
      <c r="T237" s="63"/>
    </row>
    <row r="238" spans="2:20" ht="15" customHeight="1">
      <c r="B238" s="2"/>
      <c r="C238" s="232"/>
      <c r="D238" s="2"/>
      <c r="E238" s="229"/>
      <c r="F238" s="228" t="s">
        <v>766</v>
      </c>
      <c r="G238" s="2"/>
      <c r="H238" s="2"/>
      <c r="I238" s="1"/>
      <c r="J238" s="1"/>
      <c r="K238" s="231"/>
      <c r="L238" s="229"/>
      <c r="M238" s="2"/>
      <c r="N238" s="2"/>
      <c r="O238" s="2"/>
      <c r="P238" s="63"/>
      <c r="Q238" s="63"/>
      <c r="R238" s="63"/>
      <c r="S238" s="63"/>
      <c r="T238" s="63"/>
    </row>
    <row r="239" spans="2:20" ht="15" customHeight="1">
      <c r="B239" s="2"/>
      <c r="C239" s="232"/>
      <c r="D239" s="677" t="s">
        <v>846</v>
      </c>
      <c r="E239" s="229"/>
      <c r="F239" s="228"/>
      <c r="G239" s="2"/>
      <c r="H239" s="2"/>
      <c r="I239" s="1"/>
      <c r="J239" s="1"/>
      <c r="K239" s="231"/>
      <c r="L239" s="229"/>
      <c r="M239" s="2"/>
      <c r="N239" s="2"/>
      <c r="O239" s="2"/>
      <c r="P239" s="63"/>
      <c r="Q239" s="63"/>
      <c r="R239" s="63"/>
      <c r="S239" s="63"/>
      <c r="T239" s="63"/>
    </row>
    <row r="240" spans="2:20" ht="15" customHeight="1">
      <c r="B240" s="2"/>
      <c r="C240" s="233"/>
      <c r="D240" s="678"/>
      <c r="E240" s="229"/>
      <c r="F240" s="321" t="s">
        <v>847</v>
      </c>
      <c r="G240" s="2"/>
      <c r="H240" s="2"/>
      <c r="I240" s="235"/>
      <c r="J240" s="1"/>
      <c r="K240" s="231"/>
      <c r="L240" s="229"/>
      <c r="M240" s="2"/>
      <c r="N240" s="2"/>
      <c r="O240" s="2"/>
      <c r="P240" s="63"/>
      <c r="Q240" s="63"/>
      <c r="R240" s="63"/>
      <c r="S240" s="63"/>
      <c r="T240" s="63"/>
    </row>
    <row r="241" spans="2:20" ht="15" customHeight="1">
      <c r="B241" s="2"/>
      <c r="C241" s="228"/>
      <c r="D241" s="678"/>
      <c r="E241" s="229"/>
      <c r="F241" s="228"/>
      <c r="G241" s="2"/>
      <c r="H241" s="2"/>
      <c r="I241" s="1"/>
      <c r="J241" s="1"/>
      <c r="K241" s="231"/>
      <c r="L241" s="229"/>
      <c r="M241" s="2"/>
      <c r="N241" s="2"/>
      <c r="O241" s="2"/>
      <c r="P241" s="63"/>
      <c r="Q241" s="63"/>
      <c r="R241" s="63"/>
      <c r="S241" s="63"/>
      <c r="T241" s="63"/>
    </row>
    <row r="242" spans="2:20" ht="15" customHeight="1">
      <c r="B242" s="2"/>
      <c r="C242" s="232"/>
      <c r="D242" s="2"/>
      <c r="E242" s="229"/>
      <c r="F242" s="228" t="s">
        <v>848</v>
      </c>
      <c r="G242" s="2"/>
      <c r="H242" s="2"/>
      <c r="I242" s="1"/>
      <c r="J242" s="1"/>
      <c r="K242" s="231"/>
      <c r="L242" s="229"/>
      <c r="M242" s="2"/>
      <c r="N242" s="2"/>
      <c r="O242" s="2"/>
      <c r="P242" s="63"/>
      <c r="Q242" s="63"/>
      <c r="R242" s="63"/>
      <c r="S242" s="63"/>
      <c r="T242" s="63"/>
    </row>
    <row r="243" spans="2:20" ht="15" customHeight="1">
      <c r="B243" s="2"/>
      <c r="C243" s="232"/>
      <c r="D243" s="2"/>
      <c r="E243" s="229"/>
      <c r="F243" s="228"/>
      <c r="G243" s="2"/>
      <c r="H243" s="2"/>
      <c r="I243" s="1"/>
      <c r="J243" s="1"/>
      <c r="K243" s="231"/>
      <c r="L243" s="229"/>
      <c r="M243" s="2"/>
      <c r="N243" s="2"/>
      <c r="O243" s="2"/>
      <c r="P243" s="63"/>
      <c r="Q243" s="63"/>
      <c r="R243" s="63"/>
      <c r="S243" s="63"/>
      <c r="T243" s="63"/>
    </row>
    <row r="244" spans="2:20" ht="15" customHeight="1">
      <c r="B244" s="2"/>
      <c r="C244" s="232"/>
      <c r="D244" s="2"/>
      <c r="E244" s="229"/>
      <c r="F244" s="228" t="s">
        <v>849</v>
      </c>
      <c r="G244" s="2"/>
      <c r="H244" s="2"/>
      <c r="I244" s="1"/>
      <c r="J244" s="1"/>
      <c r="K244" s="231"/>
      <c r="L244" s="229"/>
      <c r="M244" s="2"/>
      <c r="N244" s="2"/>
      <c r="O244" s="2"/>
      <c r="P244" s="223"/>
      <c r="Q244" s="223"/>
      <c r="R244" s="63"/>
      <c r="S244" s="63"/>
      <c r="T244" s="63"/>
    </row>
    <row r="245" spans="2:20" ht="15" customHeight="1">
      <c r="B245" s="2"/>
      <c r="C245" s="236"/>
      <c r="D245" s="237"/>
      <c r="E245" s="238"/>
      <c r="F245" s="236"/>
      <c r="G245" s="237"/>
      <c r="H245" s="237"/>
      <c r="I245" s="237"/>
      <c r="J245" s="237"/>
      <c r="K245" s="239"/>
      <c r="L245" s="238"/>
      <c r="M245" s="2"/>
      <c r="N245" s="2"/>
      <c r="O245" s="2"/>
      <c r="P245" s="223"/>
      <c r="Q245" s="223"/>
      <c r="R245" s="63"/>
      <c r="S245" s="63"/>
      <c r="T245" s="63"/>
    </row>
    <row r="246" spans="2:20" ht="15" customHeight="1">
      <c r="B246" s="63"/>
      <c r="C246" s="63"/>
      <c r="D246" s="223"/>
      <c r="E246" s="223"/>
      <c r="F246" s="223"/>
      <c r="G246" s="223"/>
      <c r="H246" s="223"/>
      <c r="I246" s="223"/>
      <c r="J246" s="223"/>
      <c r="K246" s="223"/>
      <c r="L246" s="223"/>
      <c r="M246" s="223"/>
      <c r="N246" s="223"/>
      <c r="O246" s="223"/>
      <c r="P246" s="223"/>
      <c r="Q246" s="223"/>
      <c r="R246" s="63"/>
      <c r="S246" s="63"/>
      <c r="T246" s="63"/>
    </row>
    <row r="247" spans="2:20" ht="15" customHeight="1">
      <c r="B247" s="63"/>
      <c r="C247" s="63" t="s">
        <v>850</v>
      </c>
      <c r="D247" s="223"/>
      <c r="E247" s="223"/>
      <c r="F247" s="223"/>
      <c r="G247" s="223"/>
      <c r="H247" s="223"/>
      <c r="I247" s="223"/>
      <c r="J247" s="223"/>
      <c r="K247" s="223"/>
      <c r="L247" s="223"/>
      <c r="M247" s="223"/>
      <c r="N247" s="223"/>
      <c r="O247" s="223"/>
      <c r="P247" s="223"/>
      <c r="Q247" s="223"/>
      <c r="R247" s="63"/>
      <c r="S247" s="63"/>
      <c r="T247" s="63"/>
    </row>
    <row r="248" spans="2:20" ht="15" customHeight="1">
      <c r="B248" s="63"/>
      <c r="C248" s="63"/>
      <c r="D248" s="223"/>
      <c r="E248" s="223"/>
      <c r="F248" s="223"/>
      <c r="G248" s="223"/>
      <c r="H248" s="223"/>
      <c r="I248" s="223"/>
      <c r="J248" s="223"/>
      <c r="K248" s="223"/>
      <c r="L248" s="223"/>
      <c r="M248" s="223"/>
      <c r="N248" s="223"/>
      <c r="O248" s="223"/>
      <c r="P248" s="223"/>
      <c r="Q248" s="223"/>
      <c r="R248" s="63"/>
      <c r="S248" s="63"/>
      <c r="T248" s="63"/>
    </row>
    <row r="249" spans="2:20" ht="15" customHeight="1">
      <c r="B249" s="63"/>
      <c r="C249" s="63"/>
      <c r="D249" s="164"/>
      <c r="E249" s="939" t="str">
        <f>IF(ISBLANK('02入力票（その２）'!$G$168),"年　　　月　　　日",'02入力票（その２）'!$G$168)</f>
        <v>年　　　月　　　日</v>
      </c>
      <c r="F249" s="939"/>
      <c r="G249" s="939"/>
      <c r="H249" s="63"/>
      <c r="I249" s="63"/>
      <c r="J249" s="63"/>
      <c r="K249" s="63"/>
      <c r="L249" s="63"/>
      <c r="M249" s="63"/>
      <c r="N249" s="63"/>
      <c r="O249" s="63"/>
      <c r="P249" s="63"/>
      <c r="Q249" s="63"/>
      <c r="R249" s="63"/>
      <c r="S249" s="63"/>
      <c r="T249" s="63"/>
    </row>
    <row r="250" spans="2:20" ht="15" customHeight="1">
      <c r="B250" s="63"/>
      <c r="C250" s="63"/>
      <c r="D250" s="63"/>
      <c r="E250" s="63"/>
      <c r="F250" s="63"/>
      <c r="G250" s="63"/>
      <c r="H250" s="63"/>
      <c r="I250" s="63"/>
      <c r="J250" s="63"/>
      <c r="K250" s="63"/>
      <c r="L250" s="63"/>
      <c r="M250" s="63"/>
      <c r="N250" s="63"/>
      <c r="O250" s="63"/>
      <c r="P250" s="63"/>
      <c r="Q250" s="63"/>
      <c r="R250" s="63"/>
      <c r="S250" s="63"/>
      <c r="T250" s="63"/>
    </row>
    <row r="251" spans="2:20" ht="29.25" customHeight="1">
      <c r="B251" s="63"/>
      <c r="C251" s="212"/>
      <c r="D251" s="887" t="s">
        <v>2472</v>
      </c>
      <c r="E251" s="888"/>
      <c r="F251" s="888"/>
      <c r="G251" s="888"/>
      <c r="H251" s="888"/>
      <c r="I251" s="888"/>
      <c r="J251" s="889"/>
      <c r="K251" s="683" t="s">
        <v>670</v>
      </c>
      <c r="L251" s="63"/>
      <c r="M251" s="63"/>
      <c r="N251" s="63"/>
      <c r="O251" s="63"/>
      <c r="P251" s="63"/>
      <c r="Q251" s="63"/>
      <c r="R251" s="63"/>
      <c r="S251" s="63"/>
      <c r="T251" s="63"/>
    </row>
    <row r="252" spans="2:20" ht="29.25" customHeight="1">
      <c r="B252" s="63"/>
      <c r="C252" s="212"/>
      <c r="D252" s="890"/>
      <c r="E252" s="891"/>
      <c r="F252" s="891"/>
      <c r="G252" s="891"/>
      <c r="H252" s="891"/>
      <c r="I252" s="891"/>
      <c r="J252" s="892"/>
      <c r="K252" s="683"/>
      <c r="L252" s="63"/>
      <c r="M252" s="63"/>
      <c r="N252" s="63"/>
      <c r="O252" s="63"/>
      <c r="P252" s="63"/>
      <c r="Q252" s="63"/>
      <c r="R252" s="63"/>
      <c r="S252" s="63"/>
      <c r="T252" s="63"/>
    </row>
    <row r="253" spans="2:20" ht="15" customHeight="1">
      <c r="B253" s="63"/>
      <c r="C253" s="63"/>
      <c r="D253" s="63"/>
      <c r="E253" s="63"/>
      <c r="F253" s="63"/>
      <c r="G253" s="63"/>
      <c r="H253" s="63"/>
      <c r="I253" s="63"/>
      <c r="J253" s="63"/>
      <c r="K253" s="63"/>
      <c r="L253" s="63"/>
      <c r="M253" s="63"/>
      <c r="N253" s="63"/>
      <c r="O253" s="63"/>
      <c r="P253" s="63"/>
      <c r="Q253" s="63"/>
      <c r="R253" s="63"/>
      <c r="S253" s="63"/>
      <c r="T253" s="63"/>
    </row>
    <row r="254" spans="2:20" ht="15" customHeight="1">
      <c r="B254" s="63"/>
      <c r="C254" s="63"/>
      <c r="D254" s="63"/>
      <c r="E254" s="63"/>
      <c r="F254" s="168"/>
      <c r="G254" s="656" t="s">
        <v>44</v>
      </c>
      <c r="H254" s="656"/>
      <c r="I254" s="161"/>
      <c r="J254" s="62" t="str">
        <f>CONCATENATE(G137,"　",M137)</f>
        <v>※　選択してください。　</v>
      </c>
      <c r="K254" s="62"/>
      <c r="L254" s="62"/>
      <c r="M254" s="62"/>
      <c r="N254" s="62"/>
      <c r="O254" s="62"/>
      <c r="P254" s="62"/>
      <c r="Q254" s="63"/>
      <c r="R254" s="63"/>
      <c r="S254" s="63"/>
      <c r="T254" s="63"/>
    </row>
    <row r="255" spans="2:20" ht="15" customHeight="1">
      <c r="B255" s="63"/>
      <c r="C255" s="63"/>
      <c r="D255" s="63"/>
      <c r="E255" s="63"/>
      <c r="F255" s="168"/>
      <c r="G255" s="62"/>
      <c r="H255" s="62"/>
      <c r="I255" s="63"/>
      <c r="J255" s="62"/>
      <c r="K255" s="62"/>
      <c r="L255" s="62"/>
      <c r="M255" s="62"/>
      <c r="N255" s="62"/>
      <c r="O255" s="62"/>
      <c r="P255" s="62"/>
      <c r="Q255" s="63"/>
      <c r="R255" s="63"/>
      <c r="S255" s="63"/>
      <c r="T255" s="63"/>
    </row>
    <row r="256" spans="2:20" ht="15" customHeight="1">
      <c r="B256" s="63"/>
      <c r="C256" s="63"/>
      <c r="D256" s="63"/>
      <c r="E256" s="63"/>
      <c r="F256" s="168"/>
      <c r="G256" s="656" t="s">
        <v>606</v>
      </c>
      <c r="H256" s="656"/>
      <c r="I256" s="63"/>
      <c r="J256" s="62" t="str">
        <f>G140</f>
        <v/>
      </c>
      <c r="K256" s="62"/>
      <c r="L256" s="62"/>
      <c r="M256" s="62"/>
      <c r="N256" s="62"/>
      <c r="O256" s="62"/>
      <c r="P256" s="62"/>
      <c r="Q256" s="63"/>
      <c r="R256" s="63"/>
      <c r="S256" s="63"/>
      <c r="T256" s="63"/>
    </row>
    <row r="257" spans="2:20" ht="15" customHeight="1">
      <c r="B257" s="63"/>
      <c r="C257" s="63"/>
      <c r="D257" s="63"/>
      <c r="E257" s="63"/>
      <c r="F257" s="168"/>
      <c r="G257" s="62"/>
      <c r="H257" s="62"/>
      <c r="I257" s="63"/>
      <c r="J257" s="62" t="str">
        <f>G143</f>
        <v/>
      </c>
      <c r="K257" s="62"/>
      <c r="L257" s="62"/>
      <c r="M257" s="62"/>
      <c r="N257" s="62"/>
      <c r="O257" s="62"/>
      <c r="P257" s="62"/>
      <c r="Q257" s="63"/>
      <c r="R257" s="63"/>
      <c r="S257" s="63"/>
      <c r="T257" s="63"/>
    </row>
    <row r="258" spans="2:20" ht="15" customHeight="1">
      <c r="B258" s="63"/>
      <c r="C258" s="63"/>
      <c r="D258" s="63"/>
      <c r="E258" s="63"/>
      <c r="F258" s="168"/>
      <c r="G258" s="656" t="s">
        <v>767</v>
      </c>
      <c r="H258" s="656"/>
      <c r="I258" s="212"/>
      <c r="J258" s="62" t="str">
        <f>J143</f>
        <v/>
      </c>
      <c r="K258" s="62"/>
      <c r="L258" s="62"/>
      <c r="M258" s="62"/>
      <c r="N258" s="187" t="s">
        <v>768</v>
      </c>
      <c r="O258" s="62"/>
      <c r="Q258" s="63"/>
      <c r="R258" s="63"/>
      <c r="S258" s="63"/>
      <c r="T258" s="63"/>
    </row>
    <row r="259" spans="2:20" ht="15" customHeight="1">
      <c r="B259" s="63"/>
      <c r="C259" s="63"/>
      <c r="D259" s="63"/>
      <c r="E259" s="63"/>
      <c r="F259" s="63"/>
      <c r="G259" s="62"/>
      <c r="H259" s="62"/>
      <c r="I259" s="63"/>
      <c r="J259" s="62"/>
      <c r="K259" s="62"/>
      <c r="L259" s="62"/>
      <c r="M259" s="62"/>
      <c r="N259" s="62"/>
      <c r="O259" s="62"/>
      <c r="P259" s="63"/>
      <c r="Q259" s="63"/>
      <c r="R259" s="63"/>
      <c r="S259" s="63"/>
      <c r="T259" s="63"/>
    </row>
    <row r="260" spans="2:20" ht="15" customHeight="1">
      <c r="B260" s="63"/>
      <c r="C260" s="63"/>
      <c r="D260" s="63"/>
      <c r="E260" s="63"/>
      <c r="F260" s="63"/>
      <c r="G260" s="63"/>
      <c r="H260" s="63"/>
      <c r="I260" s="63"/>
      <c r="J260" s="63"/>
      <c r="K260" s="63"/>
      <c r="L260" s="63"/>
      <c r="M260" s="63"/>
      <c r="N260" s="63"/>
      <c r="O260" s="63"/>
      <c r="P260" s="63"/>
      <c r="Q260" s="63"/>
      <c r="R260" s="63"/>
      <c r="S260" s="63"/>
      <c r="T260" s="63"/>
    </row>
    <row r="261" spans="2:20" ht="15" customHeight="1">
      <c r="B261" s="63"/>
      <c r="C261" s="63"/>
      <c r="D261" s="63"/>
      <c r="E261" s="2" t="s">
        <v>769</v>
      </c>
      <c r="F261" s="63"/>
      <c r="G261" s="63"/>
      <c r="H261" s="63"/>
      <c r="I261" s="63"/>
      <c r="J261" s="63"/>
      <c r="K261" s="63"/>
      <c r="L261" s="63"/>
      <c r="M261" s="63"/>
      <c r="N261" s="63"/>
      <c r="O261" s="63"/>
      <c r="P261" s="63"/>
      <c r="Q261" s="63"/>
      <c r="R261" s="63"/>
      <c r="S261" s="63"/>
      <c r="T261" s="63"/>
    </row>
    <row r="262" spans="2:20" ht="15" customHeight="1">
      <c r="B262" s="63"/>
      <c r="C262" s="63"/>
      <c r="D262" s="63"/>
      <c r="E262" s="223" t="s">
        <v>770</v>
      </c>
      <c r="F262" s="63"/>
      <c r="G262" s="63"/>
      <c r="H262" s="63"/>
      <c r="I262" s="63"/>
      <c r="J262" s="63"/>
      <c r="K262" s="63"/>
      <c r="L262" s="63"/>
      <c r="M262" s="63"/>
      <c r="N262" s="63"/>
      <c r="O262" s="63"/>
      <c r="Q262" s="162"/>
      <c r="R262" s="159"/>
      <c r="S262" s="63"/>
      <c r="T262" s="63"/>
    </row>
    <row r="263" spans="2:20" ht="15" customHeight="1">
      <c r="B263" s="63"/>
      <c r="C263" s="63"/>
      <c r="D263" s="63"/>
      <c r="E263" s="223" t="s">
        <v>771</v>
      </c>
      <c r="F263" s="223"/>
      <c r="G263" s="223"/>
      <c r="H263" s="223"/>
      <c r="I263" s="223"/>
      <c r="J263" s="223"/>
      <c r="K263" s="223"/>
      <c r="L263" s="223"/>
      <c r="M263" s="63"/>
      <c r="N263" s="63"/>
      <c r="O263" s="63"/>
      <c r="P263" s="63"/>
      <c r="Q263" s="63"/>
      <c r="S263" s="63"/>
      <c r="T263" s="63"/>
    </row>
    <row r="264" spans="2:20" ht="19.5" customHeight="1">
      <c r="B264" s="2"/>
      <c r="C264" s="2"/>
      <c r="D264" s="2"/>
      <c r="E264" s="2"/>
      <c r="F264" s="2"/>
      <c r="G264" s="2"/>
      <c r="H264" s="2"/>
      <c r="I264" s="2"/>
      <c r="J264" s="2"/>
      <c r="K264" s="2"/>
      <c r="L264" s="2"/>
      <c r="M264" s="2"/>
      <c r="N264" s="2"/>
      <c r="O264" s="2"/>
      <c r="P264" s="63"/>
      <c r="Q264" s="63"/>
      <c r="R264" s="63"/>
      <c r="S264" s="63"/>
      <c r="T264" s="63"/>
    </row>
    <row r="265" spans="2:20" ht="19.5" customHeight="1">
      <c r="B265" s="2"/>
      <c r="C265" s="2"/>
      <c r="D265" s="2"/>
      <c r="E265" s="2"/>
      <c r="F265" s="2"/>
      <c r="G265" s="2"/>
      <c r="H265" s="2"/>
      <c r="I265" s="2"/>
      <c r="J265" s="2"/>
      <c r="K265" s="2"/>
      <c r="L265" s="2"/>
      <c r="M265" s="2"/>
      <c r="N265" s="2"/>
      <c r="O265" s="2"/>
      <c r="P265" s="63"/>
      <c r="Q265" s="63"/>
      <c r="R265" s="63"/>
      <c r="S265" s="63"/>
      <c r="T265" s="63"/>
    </row>
    <row r="266" spans="2:20" ht="21.95" customHeight="1">
      <c r="B266" s="653" t="s">
        <v>2189</v>
      </c>
      <c r="C266" s="653"/>
      <c r="D266" s="653"/>
      <c r="E266" s="653"/>
      <c r="F266" s="653"/>
      <c r="G266" s="653"/>
      <c r="H266" s="653"/>
      <c r="I266" s="653"/>
      <c r="J266" s="653"/>
      <c r="K266" s="653"/>
      <c r="L266" s="653"/>
      <c r="M266" s="653"/>
      <c r="N266" s="653"/>
      <c r="O266" s="653"/>
      <c r="P266" s="653"/>
      <c r="Q266" s="653"/>
      <c r="R266" s="653"/>
      <c r="S266" s="63"/>
      <c r="T266" s="63"/>
    </row>
    <row r="267" spans="2:20" ht="15" customHeight="1">
      <c r="B267" s="2"/>
      <c r="C267" s="2"/>
      <c r="D267" s="225"/>
      <c r="E267" s="225"/>
      <c r="F267" s="1"/>
      <c r="G267" s="1"/>
      <c r="H267" s="1"/>
      <c r="I267" s="1"/>
      <c r="J267" s="1"/>
      <c r="K267" s="1"/>
      <c r="L267" s="1"/>
      <c r="M267" s="1"/>
      <c r="N267" s="1"/>
      <c r="O267" s="2"/>
      <c r="P267" s="63"/>
      <c r="Q267" s="63"/>
      <c r="R267" s="63"/>
      <c r="S267" s="63"/>
      <c r="T267" s="63"/>
    </row>
    <row r="268" spans="2:20" ht="15" customHeight="1">
      <c r="B268" s="63"/>
      <c r="C268" s="63"/>
      <c r="D268" s="223"/>
      <c r="E268" s="223"/>
      <c r="F268" s="223"/>
      <c r="G268" s="223"/>
      <c r="H268" s="223"/>
      <c r="I268" s="223"/>
      <c r="J268" s="223"/>
      <c r="K268" s="223"/>
      <c r="L268" s="223"/>
      <c r="M268" s="223"/>
      <c r="N268" s="223"/>
      <c r="O268" s="223"/>
      <c r="P268" s="223"/>
      <c r="Q268" s="223"/>
      <c r="R268" s="63"/>
      <c r="S268" s="63"/>
      <c r="T268" s="63"/>
    </row>
    <row r="269" spans="2:20" ht="15" customHeight="1">
      <c r="B269" s="63"/>
      <c r="C269" s="365" t="s">
        <v>2443</v>
      </c>
      <c r="D269" s="223"/>
      <c r="E269" s="223"/>
      <c r="F269" s="223"/>
      <c r="G269" s="223"/>
      <c r="H269" s="223"/>
      <c r="I269" s="223"/>
      <c r="J269" s="223"/>
      <c r="K269" s="223"/>
      <c r="L269" s="223"/>
      <c r="M269" s="223"/>
      <c r="N269" s="223"/>
      <c r="O269" s="223"/>
      <c r="P269" s="223"/>
      <c r="Q269" s="223"/>
      <c r="R269" s="63"/>
      <c r="S269" s="63"/>
      <c r="T269" s="63"/>
    </row>
    <row r="270" spans="2:20" ht="15" customHeight="1">
      <c r="B270" s="63"/>
      <c r="C270" s="365" t="s">
        <v>2187</v>
      </c>
      <c r="D270" s="223"/>
      <c r="E270" s="223"/>
      <c r="F270" s="223"/>
      <c r="G270" s="223"/>
      <c r="H270" s="223"/>
      <c r="I270" s="223"/>
      <c r="J270" s="223"/>
      <c r="K270" s="223"/>
      <c r="L270" s="223"/>
      <c r="M270" s="223"/>
      <c r="N270" s="223"/>
      <c r="O270" s="223"/>
      <c r="P270" s="223"/>
      <c r="Q270" s="223"/>
      <c r="R270" s="63"/>
      <c r="S270" s="63"/>
      <c r="T270" s="63"/>
    </row>
    <row r="271" spans="2:20" ht="15" customHeight="1">
      <c r="B271" s="63"/>
      <c r="C271" s="365"/>
      <c r="D271" s="223"/>
      <c r="E271" s="223"/>
      <c r="F271" s="223"/>
      <c r="G271" s="223"/>
      <c r="H271" s="223"/>
      <c r="I271" s="223"/>
      <c r="J271" s="223"/>
      <c r="K271" s="223"/>
      <c r="L271" s="223"/>
      <c r="M271" s="223"/>
      <c r="N271" s="223"/>
      <c r="O271" s="223"/>
      <c r="P271" s="223"/>
      <c r="Q271" s="223"/>
      <c r="R271" s="63"/>
      <c r="S271" s="63"/>
      <c r="T271" s="63"/>
    </row>
    <row r="272" spans="2:20" ht="15" customHeight="1">
      <c r="B272" s="63"/>
      <c r="C272" s="365"/>
      <c r="D272" s="223"/>
      <c r="E272" s="223"/>
      <c r="F272" s="223"/>
      <c r="G272" s="223"/>
      <c r="H272" s="223"/>
      <c r="I272" s="223"/>
      <c r="J272" s="223"/>
      <c r="K272" s="223"/>
      <c r="L272" s="223"/>
      <c r="M272" s="223"/>
      <c r="N272" s="223"/>
      <c r="O272" s="223"/>
      <c r="P272" s="223"/>
      <c r="Q272" s="223"/>
      <c r="R272" s="63"/>
      <c r="S272" s="63"/>
      <c r="T272" s="63"/>
    </row>
    <row r="273" spans="2:20" ht="15" customHeight="1">
      <c r="B273" s="63"/>
      <c r="C273" s="63"/>
      <c r="D273" s="164"/>
      <c r="E273" s="939" t="str">
        <f>IF(ISBLANK('02入力票（その２）'!$G$168),"年　　　月　　　日",'02入力票（その２）'!$G$168)</f>
        <v>年　　　月　　　日</v>
      </c>
      <c r="F273" s="939"/>
      <c r="G273" s="939"/>
      <c r="H273" s="63"/>
      <c r="I273" s="63"/>
      <c r="J273" s="63"/>
      <c r="K273" s="63"/>
      <c r="L273" s="63"/>
      <c r="M273" s="63"/>
      <c r="N273" s="63"/>
      <c r="O273" s="63"/>
      <c r="P273" s="63"/>
      <c r="Q273" s="63"/>
      <c r="R273" s="63"/>
      <c r="S273" s="63"/>
      <c r="T273" s="63"/>
    </row>
    <row r="274" spans="2:20" ht="15" customHeight="1">
      <c r="B274" s="63"/>
      <c r="C274" s="63"/>
      <c r="D274" s="63"/>
      <c r="E274" s="63"/>
      <c r="F274" s="63"/>
      <c r="G274" s="63"/>
      <c r="H274" s="63"/>
      <c r="I274" s="63"/>
      <c r="J274" s="63"/>
      <c r="K274" s="63"/>
      <c r="L274" s="63"/>
      <c r="M274" s="63"/>
      <c r="N274" s="63"/>
      <c r="O274" s="63"/>
      <c r="P274" s="63"/>
      <c r="Q274" s="63"/>
      <c r="R274" s="63"/>
      <c r="S274" s="63"/>
      <c r="T274" s="63"/>
    </row>
    <row r="275" spans="2:20" ht="29.25" customHeight="1">
      <c r="B275" s="63"/>
      <c r="C275" s="212"/>
      <c r="D275" s="943" t="s">
        <v>2472</v>
      </c>
      <c r="E275" s="1471"/>
      <c r="F275" s="1471"/>
      <c r="G275" s="1471"/>
      <c r="H275" s="1471"/>
      <c r="I275" s="1471"/>
      <c r="J275" s="1471"/>
      <c r="K275" s="683" t="s">
        <v>670</v>
      </c>
      <c r="L275" s="63"/>
      <c r="M275" s="63"/>
      <c r="N275" s="63"/>
      <c r="O275" s="63"/>
      <c r="P275" s="63"/>
      <c r="Q275" s="63"/>
      <c r="R275" s="63"/>
      <c r="S275" s="63"/>
      <c r="T275" s="63"/>
    </row>
    <row r="276" spans="2:20" ht="29.25" customHeight="1">
      <c r="B276" s="63"/>
      <c r="C276" s="212"/>
      <c r="D276" s="1471"/>
      <c r="E276" s="1471"/>
      <c r="F276" s="1471"/>
      <c r="G276" s="1471"/>
      <c r="H276" s="1471"/>
      <c r="I276" s="1471"/>
      <c r="J276" s="1471"/>
      <c r="K276" s="683"/>
      <c r="L276" s="63"/>
      <c r="M276" s="63"/>
      <c r="N276" s="63"/>
      <c r="O276" s="63"/>
      <c r="P276" s="63"/>
      <c r="Q276" s="63"/>
      <c r="R276" s="63"/>
      <c r="S276" s="63"/>
      <c r="T276" s="63"/>
    </row>
    <row r="277" spans="2:20" ht="15" customHeight="1">
      <c r="B277" s="63"/>
      <c r="C277" s="63"/>
      <c r="D277" s="63"/>
      <c r="E277" s="63"/>
      <c r="F277" s="63"/>
      <c r="G277" s="63"/>
      <c r="H277" s="63"/>
      <c r="I277" s="63"/>
      <c r="J277" s="63"/>
      <c r="K277" s="63"/>
      <c r="L277" s="63"/>
      <c r="M277" s="63"/>
      <c r="N277" s="63"/>
      <c r="O277" s="63"/>
      <c r="P277" s="63"/>
      <c r="Q277" s="63"/>
      <c r="R277" s="63"/>
      <c r="S277" s="63"/>
      <c r="T277" s="63"/>
    </row>
    <row r="278" spans="2:20" ht="15" customHeight="1">
      <c r="B278" s="63"/>
      <c r="C278" s="63"/>
      <c r="D278" s="63"/>
      <c r="E278" s="63"/>
      <c r="F278" s="168"/>
      <c r="G278" s="656" t="s">
        <v>44</v>
      </c>
      <c r="H278" s="656"/>
      <c r="I278" s="161"/>
      <c r="J278" s="62" t="str">
        <f>CONCATENATE(G137,"　",M137)</f>
        <v>※　選択してください。　</v>
      </c>
      <c r="K278" s="62"/>
      <c r="L278" s="62"/>
      <c r="M278" s="62"/>
      <c r="N278" s="62"/>
      <c r="O278" s="62"/>
      <c r="P278" s="62"/>
      <c r="Q278" s="63"/>
      <c r="R278" s="63"/>
      <c r="S278" s="63"/>
      <c r="T278" s="63"/>
    </row>
    <row r="279" spans="2:20" ht="15" customHeight="1">
      <c r="B279" s="63"/>
      <c r="C279" s="63"/>
      <c r="D279" s="63"/>
      <c r="E279" s="63"/>
      <c r="F279" s="168"/>
      <c r="G279" s="62"/>
      <c r="H279" s="62"/>
      <c r="I279" s="63"/>
      <c r="J279" s="62"/>
      <c r="K279" s="62"/>
      <c r="L279" s="62"/>
      <c r="M279" s="62"/>
      <c r="N279" s="62"/>
      <c r="O279" s="62"/>
      <c r="P279" s="62"/>
      <c r="Q279" s="63"/>
      <c r="R279" s="63"/>
      <c r="S279" s="63"/>
      <c r="T279" s="63"/>
    </row>
    <row r="280" spans="2:20" ht="15" customHeight="1">
      <c r="B280" s="63"/>
      <c r="C280" s="63"/>
      <c r="D280" s="63"/>
      <c r="E280" s="63"/>
      <c r="F280" s="168"/>
      <c r="G280" s="656" t="s">
        <v>606</v>
      </c>
      <c r="H280" s="656"/>
      <c r="I280" s="63"/>
      <c r="J280" s="62" t="str">
        <f>G140</f>
        <v/>
      </c>
      <c r="K280" s="62"/>
      <c r="L280" s="62"/>
      <c r="M280" s="62"/>
      <c r="N280" s="62"/>
      <c r="O280" s="62"/>
      <c r="P280" s="62"/>
      <c r="Q280" s="63"/>
      <c r="R280" s="63"/>
      <c r="S280" s="63"/>
      <c r="T280" s="63"/>
    </row>
    <row r="281" spans="2:20" ht="15" customHeight="1">
      <c r="B281" s="63"/>
      <c r="C281" s="63"/>
      <c r="D281" s="63"/>
      <c r="E281" s="63"/>
      <c r="F281" s="168"/>
      <c r="G281" s="62"/>
      <c r="H281" s="62"/>
      <c r="I281" s="63"/>
      <c r="J281" s="62" t="str">
        <f>G143</f>
        <v/>
      </c>
      <c r="K281" s="62"/>
      <c r="L281" s="62"/>
      <c r="M281" s="62"/>
      <c r="N281" s="62"/>
      <c r="O281" s="62"/>
      <c r="P281" s="62"/>
      <c r="Q281" s="63"/>
      <c r="R281" s="63"/>
      <c r="S281" s="63"/>
      <c r="T281" s="63"/>
    </row>
    <row r="282" spans="2:20" ht="15" customHeight="1">
      <c r="B282" s="63"/>
      <c r="C282" s="63"/>
      <c r="D282" s="63"/>
      <c r="E282" s="63"/>
      <c r="F282" s="168"/>
      <c r="G282" s="656" t="s">
        <v>767</v>
      </c>
      <c r="H282" s="656"/>
      <c r="I282" s="212"/>
      <c r="J282" s="62" t="str">
        <f>J143</f>
        <v/>
      </c>
      <c r="K282" s="62"/>
      <c r="L282" s="62"/>
      <c r="M282" s="62"/>
      <c r="N282" s="187" t="s">
        <v>768</v>
      </c>
      <c r="O282" s="62"/>
      <c r="Q282" s="63"/>
      <c r="R282" s="63"/>
      <c r="S282" s="63"/>
      <c r="T282" s="63"/>
    </row>
    <row r="283" spans="2:20" ht="15" customHeight="1">
      <c r="B283" s="63"/>
      <c r="C283" s="63"/>
      <c r="D283" s="63"/>
      <c r="E283" s="63"/>
      <c r="F283" s="63"/>
      <c r="G283" s="62"/>
      <c r="H283" s="62"/>
      <c r="I283" s="63"/>
      <c r="J283" s="62"/>
      <c r="K283" s="62"/>
      <c r="L283" s="62"/>
      <c r="M283" s="62"/>
      <c r="N283" s="62"/>
      <c r="O283" s="62"/>
      <c r="P283" s="63"/>
      <c r="Q283" s="63"/>
      <c r="R283" s="63"/>
      <c r="S283" s="63"/>
      <c r="T283" s="63"/>
    </row>
    <row r="284" spans="2:20">
      <c r="B284" s="63"/>
      <c r="C284" s="63"/>
      <c r="D284" s="63"/>
      <c r="E284" s="63"/>
      <c r="F284" s="63"/>
      <c r="G284" s="63"/>
      <c r="H284" s="63"/>
      <c r="I284" s="63"/>
      <c r="J284" s="63"/>
      <c r="K284" s="63"/>
      <c r="L284" s="63"/>
      <c r="M284" s="63"/>
      <c r="N284" s="63"/>
      <c r="O284" s="63"/>
      <c r="P284" s="63"/>
      <c r="Q284" s="63"/>
      <c r="R284" s="63"/>
      <c r="S284" s="63"/>
      <c r="T284" s="63"/>
    </row>
    <row r="285" spans="2:20">
      <c r="B285" s="63" t="s">
        <v>772</v>
      </c>
      <c r="C285" s="63"/>
      <c r="D285" s="63"/>
      <c r="E285" s="63"/>
      <c r="F285" s="63"/>
      <c r="G285" s="63"/>
      <c r="H285" s="63"/>
      <c r="I285" s="63"/>
      <c r="J285" s="63"/>
      <c r="K285" s="63"/>
      <c r="L285" s="63"/>
      <c r="M285" s="63"/>
      <c r="N285" s="63"/>
      <c r="O285" s="63"/>
      <c r="P285" s="63"/>
      <c r="Q285" s="63"/>
      <c r="R285" s="63"/>
      <c r="S285" s="63"/>
      <c r="T285" s="63"/>
    </row>
    <row r="286" spans="2:20">
      <c r="B286" s="63"/>
      <c r="C286" s="63" t="s">
        <v>1574</v>
      </c>
      <c r="D286" s="63" t="s">
        <v>1574</v>
      </c>
      <c r="E286" s="63"/>
      <c r="F286" s="63"/>
      <c r="G286" s="63"/>
      <c r="H286" s="63"/>
      <c r="I286" s="63"/>
      <c r="J286" s="63"/>
      <c r="K286" s="63"/>
      <c r="L286" s="63"/>
      <c r="M286" s="63"/>
      <c r="N286" s="63"/>
      <c r="O286" s="63"/>
      <c r="P286" s="63"/>
      <c r="Q286" s="63"/>
      <c r="R286" s="63"/>
      <c r="S286" s="63"/>
      <c r="T286" s="63"/>
    </row>
    <row r="287" spans="2:20">
      <c r="B287" s="63"/>
      <c r="C287" s="241" t="s">
        <v>164</v>
      </c>
      <c r="D287" s="63" t="s">
        <v>773</v>
      </c>
      <c r="E287" s="63"/>
      <c r="F287" s="63"/>
      <c r="G287" s="63"/>
      <c r="H287" s="63"/>
      <c r="I287" s="63"/>
      <c r="J287" s="63"/>
      <c r="K287" s="63"/>
      <c r="L287" s="63"/>
      <c r="M287" s="63"/>
      <c r="N287" s="63"/>
      <c r="O287" s="63"/>
      <c r="P287" s="63"/>
      <c r="Q287" s="63"/>
      <c r="R287" s="63"/>
      <c r="S287" s="63"/>
      <c r="T287" s="63"/>
    </row>
    <row r="288" spans="2:20">
      <c r="B288" s="63"/>
      <c r="C288" s="241" t="s">
        <v>168</v>
      </c>
      <c r="D288" s="63" t="s">
        <v>774</v>
      </c>
      <c r="E288" s="63"/>
      <c r="F288" s="63"/>
      <c r="G288" s="63"/>
      <c r="H288" s="63"/>
      <c r="I288" s="63"/>
      <c r="J288" s="63"/>
      <c r="K288" s="63"/>
      <c r="L288" s="63"/>
      <c r="M288" s="63"/>
      <c r="N288" s="63"/>
      <c r="O288" s="63"/>
      <c r="P288" s="63"/>
      <c r="Q288" s="63"/>
      <c r="R288" s="63"/>
      <c r="S288" s="63"/>
      <c r="T288" s="63"/>
    </row>
    <row r="289" spans="2:20">
      <c r="B289" s="63"/>
      <c r="C289" s="241" t="s">
        <v>557</v>
      </c>
      <c r="D289" s="63" t="s">
        <v>775</v>
      </c>
      <c r="E289" s="63"/>
      <c r="F289" s="63"/>
      <c r="G289" s="63"/>
      <c r="H289" s="63"/>
      <c r="I289" s="63"/>
      <c r="J289" s="63"/>
      <c r="K289" s="63"/>
      <c r="L289" s="63"/>
      <c r="M289" s="63"/>
      <c r="N289" s="63"/>
      <c r="O289" s="63"/>
      <c r="P289" s="63"/>
      <c r="Q289" s="63"/>
      <c r="R289" s="63"/>
      <c r="S289" s="63"/>
      <c r="T289" s="63"/>
    </row>
    <row r="290" spans="2:20">
      <c r="B290" s="63"/>
      <c r="C290" s="241" t="s">
        <v>776</v>
      </c>
      <c r="D290" s="63" t="s">
        <v>777</v>
      </c>
      <c r="E290" s="63"/>
      <c r="F290" s="63"/>
      <c r="G290" s="63"/>
      <c r="H290" s="63"/>
      <c r="I290" s="63"/>
      <c r="J290" s="63"/>
      <c r="K290" s="63"/>
      <c r="L290" s="63"/>
      <c r="M290" s="63"/>
      <c r="N290" s="63"/>
      <c r="O290" s="63"/>
      <c r="P290" s="63"/>
      <c r="Q290" s="63"/>
      <c r="R290" s="63"/>
      <c r="S290" s="63"/>
      <c r="T290" s="63"/>
    </row>
    <row r="291" spans="2:20">
      <c r="B291" s="63"/>
      <c r="C291" s="241" t="s">
        <v>177</v>
      </c>
      <c r="D291" s="63" t="s">
        <v>778</v>
      </c>
      <c r="E291" s="63"/>
      <c r="F291" s="63"/>
      <c r="G291" s="63"/>
      <c r="H291" s="63"/>
      <c r="I291" s="63"/>
      <c r="J291" s="63"/>
      <c r="K291" s="63"/>
      <c r="L291" s="63"/>
      <c r="M291" s="63"/>
      <c r="N291" s="63"/>
      <c r="O291" s="63"/>
      <c r="P291" s="63"/>
      <c r="Q291" s="63"/>
      <c r="R291" s="63"/>
      <c r="S291" s="63"/>
      <c r="T291" s="63"/>
    </row>
    <row r="292" spans="2:20">
      <c r="B292" s="63"/>
      <c r="C292" s="241" t="s">
        <v>565</v>
      </c>
      <c r="D292" s="63" t="s">
        <v>779</v>
      </c>
      <c r="E292" s="63"/>
      <c r="F292" s="63"/>
      <c r="G292" s="63"/>
      <c r="H292" s="63"/>
      <c r="I292" s="63"/>
      <c r="J292" s="63"/>
      <c r="K292" s="63"/>
      <c r="L292" s="63"/>
      <c r="M292" s="63"/>
      <c r="N292" s="63"/>
      <c r="O292" s="63"/>
      <c r="P292" s="63"/>
      <c r="Q292" s="63"/>
      <c r="R292" s="63"/>
      <c r="S292" s="63"/>
      <c r="T292" s="63"/>
    </row>
    <row r="293" spans="2:20">
      <c r="B293" s="63"/>
      <c r="C293" s="241" t="s">
        <v>568</v>
      </c>
      <c r="D293" s="63" t="s">
        <v>780</v>
      </c>
      <c r="E293" s="63"/>
      <c r="F293" s="63"/>
      <c r="G293" s="63"/>
      <c r="H293" s="63"/>
      <c r="I293" s="63"/>
      <c r="J293" s="63"/>
      <c r="K293" s="63"/>
      <c r="L293" s="63"/>
      <c r="M293" s="63"/>
      <c r="N293" s="63"/>
      <c r="O293" s="63"/>
      <c r="P293" s="63"/>
      <c r="Q293" s="63"/>
      <c r="R293" s="63"/>
      <c r="S293" s="63"/>
      <c r="T293" s="63"/>
    </row>
    <row r="294" spans="2:20">
      <c r="B294" s="63"/>
      <c r="C294" s="241" t="s">
        <v>596</v>
      </c>
      <c r="D294" s="63" t="s">
        <v>781</v>
      </c>
      <c r="E294" s="63"/>
      <c r="F294" s="63"/>
      <c r="G294" s="63"/>
      <c r="H294" s="63"/>
      <c r="I294" s="63"/>
      <c r="J294" s="63"/>
      <c r="K294" s="63"/>
      <c r="L294" s="63"/>
      <c r="M294" s="63"/>
      <c r="N294" s="63"/>
      <c r="O294" s="63"/>
      <c r="P294" s="63"/>
      <c r="Q294" s="63"/>
      <c r="R294" s="63"/>
      <c r="S294" s="63"/>
      <c r="T294" s="63"/>
    </row>
    <row r="295" spans="2:20">
      <c r="B295" s="63"/>
      <c r="C295" s="241" t="s">
        <v>189</v>
      </c>
      <c r="D295" s="63" t="s">
        <v>782</v>
      </c>
      <c r="E295" s="63"/>
      <c r="F295" s="63"/>
      <c r="G295" s="63"/>
      <c r="H295" s="63"/>
      <c r="I295" s="63"/>
      <c r="J295" s="63"/>
      <c r="K295" s="63"/>
      <c r="L295" s="63"/>
      <c r="M295" s="63"/>
      <c r="N295" s="63"/>
      <c r="O295" s="63"/>
      <c r="P295" s="63"/>
      <c r="Q295" s="63"/>
      <c r="R295" s="63"/>
      <c r="S295" s="63"/>
      <c r="T295" s="63"/>
    </row>
    <row r="296" spans="2:20">
      <c r="B296" s="63"/>
      <c r="C296" s="241" t="s">
        <v>576</v>
      </c>
      <c r="D296" s="63" t="s">
        <v>783</v>
      </c>
      <c r="E296" s="63"/>
      <c r="F296" s="63"/>
      <c r="G296" s="63"/>
      <c r="H296" s="63"/>
      <c r="I296" s="63"/>
      <c r="J296" s="63"/>
      <c r="K296" s="63"/>
      <c r="L296" s="63"/>
      <c r="M296" s="63"/>
      <c r="N296" s="63"/>
      <c r="O296" s="63"/>
      <c r="P296" s="63"/>
      <c r="Q296" s="63"/>
      <c r="R296" s="63"/>
      <c r="S296" s="63"/>
      <c r="T296" s="63"/>
    </row>
    <row r="297" spans="2:20">
      <c r="B297" s="63"/>
      <c r="C297" s="241" t="s">
        <v>578</v>
      </c>
      <c r="D297" s="241" t="s">
        <v>784</v>
      </c>
      <c r="E297" s="63"/>
      <c r="F297" s="63"/>
      <c r="G297" s="63"/>
      <c r="H297" s="63"/>
      <c r="I297" s="63"/>
      <c r="J297" s="63"/>
      <c r="K297" s="63"/>
      <c r="L297" s="63"/>
      <c r="M297" s="63"/>
      <c r="N297" s="63"/>
      <c r="O297" s="63"/>
      <c r="P297" s="63"/>
      <c r="Q297" s="63"/>
      <c r="R297" s="63"/>
      <c r="S297" s="63"/>
      <c r="T297" s="63"/>
    </row>
    <row r="298" spans="2:20">
      <c r="B298" s="63"/>
      <c r="C298" s="241" t="s">
        <v>580</v>
      </c>
      <c r="D298" s="241" t="s">
        <v>785</v>
      </c>
      <c r="E298" s="63"/>
      <c r="F298" s="63"/>
      <c r="G298" s="63"/>
      <c r="H298" s="63"/>
      <c r="I298" s="63"/>
      <c r="J298" s="63"/>
      <c r="K298" s="63"/>
      <c r="L298" s="63"/>
      <c r="M298" s="63"/>
      <c r="N298" s="63"/>
      <c r="O298" s="63"/>
      <c r="P298" s="63"/>
      <c r="Q298" s="63"/>
      <c r="R298" s="63"/>
      <c r="S298" s="63"/>
      <c r="T298" s="63"/>
    </row>
    <row r="299" spans="2:20">
      <c r="B299" s="63"/>
      <c r="C299" s="63"/>
      <c r="D299" s="63"/>
      <c r="E299" s="63"/>
      <c r="F299" s="63"/>
      <c r="G299" s="63"/>
      <c r="H299" s="63"/>
      <c r="I299" s="63"/>
      <c r="J299" s="63"/>
      <c r="K299" s="63"/>
      <c r="L299" s="63"/>
      <c r="M299" s="63"/>
      <c r="N299" s="63"/>
      <c r="O299" s="63"/>
      <c r="P299" s="63"/>
      <c r="Q299" s="63"/>
      <c r="R299" s="63"/>
      <c r="S299" s="63"/>
      <c r="T299" s="63"/>
    </row>
    <row r="300" spans="2:20">
      <c r="B300" s="63"/>
      <c r="C300" s="63" t="s">
        <v>1574</v>
      </c>
      <c r="D300" s="63"/>
      <c r="E300" s="63"/>
      <c r="F300" s="63"/>
      <c r="G300" s="63"/>
      <c r="H300" s="63"/>
      <c r="I300" s="63"/>
      <c r="J300" s="63"/>
      <c r="K300" s="63"/>
      <c r="L300" s="63"/>
      <c r="M300" s="63"/>
      <c r="N300" s="63"/>
      <c r="O300" s="63"/>
      <c r="P300" s="63"/>
      <c r="Q300" s="63"/>
      <c r="R300" s="63"/>
      <c r="S300" s="63"/>
      <c r="T300" s="63"/>
    </row>
    <row r="301" spans="2:20">
      <c r="B301" s="63"/>
      <c r="C301" s="63" t="s">
        <v>1575</v>
      </c>
      <c r="D301" s="63"/>
      <c r="E301" s="63"/>
      <c r="F301" s="63"/>
      <c r="G301" s="63"/>
      <c r="H301" s="63"/>
      <c r="I301" s="63"/>
      <c r="J301" s="63"/>
      <c r="K301" s="63"/>
      <c r="L301" s="63"/>
      <c r="M301" s="63"/>
      <c r="N301" s="63"/>
      <c r="O301" s="63"/>
      <c r="P301" s="63"/>
      <c r="Q301" s="63"/>
      <c r="R301" s="63"/>
      <c r="S301" s="63"/>
      <c r="T301" s="63"/>
    </row>
    <row r="302" spans="2:20">
      <c r="B302" s="63"/>
      <c r="C302" s="63" t="s">
        <v>1576</v>
      </c>
      <c r="D302" s="63"/>
      <c r="E302" s="63"/>
      <c r="F302" s="63"/>
      <c r="G302" s="63"/>
      <c r="H302" s="63"/>
      <c r="I302" s="63"/>
      <c r="J302" s="63"/>
      <c r="K302" s="63"/>
      <c r="L302" s="63"/>
      <c r="M302" s="63"/>
      <c r="N302" s="63"/>
      <c r="O302" s="63"/>
      <c r="P302" s="63"/>
      <c r="Q302" s="63"/>
      <c r="R302" s="63"/>
      <c r="S302" s="63"/>
      <c r="T302" s="63"/>
    </row>
    <row r="303" spans="2:20">
      <c r="B303" s="63"/>
      <c r="C303" s="63" t="s">
        <v>1574</v>
      </c>
      <c r="D303" s="63"/>
      <c r="E303" s="63"/>
      <c r="F303" s="63"/>
      <c r="G303" s="63" t="s">
        <v>1577</v>
      </c>
      <c r="H303" s="63"/>
      <c r="I303" s="63"/>
      <c r="J303" s="63"/>
      <c r="K303" s="63"/>
      <c r="L303" s="63"/>
      <c r="M303" s="63" t="s">
        <v>1577</v>
      </c>
      <c r="N303" s="63"/>
      <c r="O303" s="63"/>
      <c r="P303" s="63"/>
      <c r="Q303" s="63"/>
      <c r="R303" s="63"/>
      <c r="S303" s="63"/>
      <c r="T303" s="63"/>
    </row>
    <row r="304" spans="2:20">
      <c r="B304" s="63"/>
      <c r="C304" s="163" t="s">
        <v>1578</v>
      </c>
      <c r="D304" s="163"/>
      <c r="E304" s="63" t="s">
        <v>1579</v>
      </c>
      <c r="F304" s="163"/>
      <c r="G304" s="63" t="str">
        <f t="shared" ref="G304:G367" si="5">CONCATENATE(C304,"　",E304)</f>
        <v>3101　文房具</v>
      </c>
      <c r="H304" s="63"/>
      <c r="I304" s="63"/>
      <c r="J304" s="163" t="s">
        <v>1580</v>
      </c>
      <c r="K304" s="63" t="s">
        <v>1581</v>
      </c>
      <c r="L304" s="63"/>
      <c r="M304" s="63" t="str">
        <f>CONCATENATE(J304,"　",K304)</f>
        <v>5601　建物清掃</v>
      </c>
      <c r="N304" s="63"/>
      <c r="O304" s="63"/>
      <c r="P304" s="63"/>
      <c r="Q304" s="63"/>
      <c r="R304" s="63"/>
      <c r="S304" s="63"/>
      <c r="T304" s="63"/>
    </row>
    <row r="305" spans="2:20">
      <c r="B305" s="63"/>
      <c r="C305" s="163" t="s">
        <v>1582</v>
      </c>
      <c r="D305" s="163"/>
      <c r="E305" s="63" t="s">
        <v>1583</v>
      </c>
      <c r="F305" s="63"/>
      <c r="G305" s="63" t="str">
        <f t="shared" si="5"/>
        <v>3102　パソコンサプライ用品</v>
      </c>
      <c r="H305" s="63"/>
      <c r="I305" s="63"/>
      <c r="J305" s="163" t="s">
        <v>1584</v>
      </c>
      <c r="K305" s="63" t="s">
        <v>1585</v>
      </c>
      <c r="L305" s="63"/>
      <c r="M305" s="63" t="str">
        <f t="shared" ref="M305:M351" si="6">CONCATENATE(J305,"　",K305)</f>
        <v>5602　受水槽、高架水槽、飲料水貯水槽清掃</v>
      </c>
      <c r="N305" s="63"/>
      <c r="O305" s="63"/>
      <c r="P305" s="63"/>
      <c r="Q305" s="63"/>
      <c r="R305" s="63"/>
      <c r="S305" s="63"/>
      <c r="T305" s="63"/>
    </row>
    <row r="306" spans="2:20">
      <c r="B306" s="63"/>
      <c r="C306" s="163" t="s">
        <v>1586</v>
      </c>
      <c r="D306" s="163"/>
      <c r="E306" s="63" t="s">
        <v>1587</v>
      </c>
      <c r="F306" s="63"/>
      <c r="G306" s="63" t="str">
        <f t="shared" si="5"/>
        <v>3103　印章</v>
      </c>
      <c r="H306" s="63"/>
      <c r="I306" s="63"/>
      <c r="J306" s="163" t="s">
        <v>1588</v>
      </c>
      <c r="K306" s="63" t="s">
        <v>1589</v>
      </c>
      <c r="L306" s="63"/>
      <c r="M306" s="63" t="str">
        <f t="shared" si="6"/>
        <v>5603　管清掃（管路調査、漏水調査、カメラ調査）</v>
      </c>
      <c r="N306" s="63"/>
      <c r="O306" s="63"/>
      <c r="P306" s="63"/>
      <c r="Q306" s="63"/>
      <c r="R306" s="63"/>
      <c r="S306" s="63"/>
      <c r="T306" s="63"/>
    </row>
    <row r="307" spans="2:20">
      <c r="B307" s="63"/>
      <c r="C307" s="163" t="s">
        <v>1590</v>
      </c>
      <c r="D307" s="163"/>
      <c r="E307" s="63" t="s">
        <v>1591</v>
      </c>
      <c r="F307" s="63"/>
      <c r="G307" s="63" t="str">
        <f t="shared" si="5"/>
        <v>3201　家具</v>
      </c>
      <c r="H307" s="63"/>
      <c r="I307" s="63"/>
      <c r="J307" s="163" t="s">
        <v>1592</v>
      </c>
      <c r="K307" s="63" t="s">
        <v>1593</v>
      </c>
      <c r="L307" s="63"/>
      <c r="M307" s="63" t="str">
        <f t="shared" si="6"/>
        <v>5604　浄化槽清掃</v>
      </c>
      <c r="N307" s="63"/>
      <c r="O307" s="63"/>
      <c r="P307" s="63"/>
      <c r="Q307" s="63"/>
      <c r="R307" s="63"/>
      <c r="S307" s="63"/>
      <c r="T307" s="63"/>
    </row>
    <row r="308" spans="2:20">
      <c r="B308" s="63"/>
      <c r="C308" s="163" t="s">
        <v>1594</v>
      </c>
      <c r="D308" s="163"/>
      <c r="E308" s="63" t="s">
        <v>1595</v>
      </c>
      <c r="F308" s="63"/>
      <c r="G308" s="63" t="str">
        <f t="shared" si="5"/>
        <v>3202　パソコン、周辺機器</v>
      </c>
      <c r="H308" s="63"/>
      <c r="I308" s="63"/>
      <c r="J308" s="163" t="s">
        <v>1596</v>
      </c>
      <c r="K308" s="63" t="s">
        <v>1597</v>
      </c>
      <c r="L308" s="63"/>
      <c r="M308" s="63" t="str">
        <f t="shared" si="6"/>
        <v>5605　害虫駆除</v>
      </c>
      <c r="N308" s="63"/>
      <c r="O308" s="63"/>
      <c r="P308" s="63"/>
      <c r="Q308" s="63"/>
      <c r="R308" s="63"/>
      <c r="S308" s="63"/>
      <c r="T308" s="63"/>
    </row>
    <row r="309" spans="2:20">
      <c r="B309" s="63"/>
      <c r="C309" s="163" t="s">
        <v>1598</v>
      </c>
      <c r="D309" s="163"/>
      <c r="E309" s="63" t="s">
        <v>1599</v>
      </c>
      <c r="F309" s="63"/>
      <c r="G309" s="63" t="str">
        <f t="shared" si="5"/>
        <v>3203　複写機・ファクシミリ</v>
      </c>
      <c r="H309" s="63"/>
      <c r="I309" s="63"/>
      <c r="J309" s="163" t="s">
        <v>1600</v>
      </c>
      <c r="K309" s="63" t="s">
        <v>1601</v>
      </c>
      <c r="L309" s="63"/>
      <c r="M309" s="63" t="str">
        <f t="shared" si="6"/>
        <v>5606　水質調査</v>
      </c>
      <c r="N309" s="63"/>
      <c r="O309" s="63"/>
      <c r="P309" s="63"/>
      <c r="Q309" s="63"/>
      <c r="R309" s="63"/>
      <c r="S309" s="63"/>
      <c r="T309" s="63"/>
    </row>
    <row r="310" spans="2:20">
      <c r="B310" s="63"/>
      <c r="C310" s="163" t="s">
        <v>1602</v>
      </c>
      <c r="D310" s="163"/>
      <c r="E310" s="63" t="s">
        <v>1603</v>
      </c>
      <c r="F310" s="63"/>
      <c r="G310" s="63" t="str">
        <f t="shared" si="5"/>
        <v>3204　応用機器</v>
      </c>
      <c r="H310" s="63"/>
      <c r="I310" s="63"/>
      <c r="J310" s="163" t="s">
        <v>1604</v>
      </c>
      <c r="K310" s="63" t="s">
        <v>1605</v>
      </c>
      <c r="L310" s="63"/>
      <c r="M310" s="63" t="str">
        <f t="shared" si="6"/>
        <v>5609　その他清掃</v>
      </c>
      <c r="N310" s="63"/>
      <c r="O310" s="63"/>
      <c r="P310" s="63"/>
      <c r="Q310" s="63"/>
      <c r="R310" s="63"/>
      <c r="S310" s="63"/>
      <c r="T310" s="63"/>
    </row>
    <row r="311" spans="2:20">
      <c r="B311" s="63"/>
      <c r="C311" s="163" t="s">
        <v>1606</v>
      </c>
      <c r="D311" s="163"/>
      <c r="E311" s="63" t="s">
        <v>1607</v>
      </c>
      <c r="F311" s="63"/>
      <c r="G311" s="63" t="str">
        <f t="shared" si="5"/>
        <v>3205　印刷機</v>
      </c>
      <c r="H311" s="63"/>
      <c r="I311" s="63"/>
      <c r="J311" s="163" t="s">
        <v>1608</v>
      </c>
      <c r="K311" s="63" t="s">
        <v>1609</v>
      </c>
      <c r="L311" s="63"/>
      <c r="M311" s="63" t="str">
        <f t="shared" si="6"/>
        <v>5701　除草・剪定</v>
      </c>
      <c r="N311" s="63"/>
      <c r="O311" s="63"/>
      <c r="P311" s="63"/>
      <c r="Q311" s="63"/>
      <c r="R311" s="63"/>
      <c r="S311" s="63"/>
      <c r="T311" s="63"/>
    </row>
    <row r="312" spans="2:20">
      <c r="B312" s="63"/>
      <c r="C312" s="163" t="s">
        <v>1610</v>
      </c>
      <c r="D312" s="163"/>
      <c r="E312" s="63" t="s">
        <v>1611</v>
      </c>
      <c r="F312" s="63"/>
      <c r="G312" s="63" t="str">
        <f t="shared" si="5"/>
        <v>3206　写真機</v>
      </c>
      <c r="H312" s="63"/>
      <c r="I312" s="63"/>
      <c r="J312" s="163" t="s">
        <v>1612</v>
      </c>
      <c r="K312" s="63" t="s">
        <v>1613</v>
      </c>
      <c r="L312" s="63"/>
      <c r="M312" s="63" t="str">
        <f t="shared" si="6"/>
        <v>5801　一般廃棄物収集運搬</v>
      </c>
      <c r="N312" s="63"/>
      <c r="O312" s="63"/>
      <c r="P312" s="63"/>
      <c r="Q312" s="63"/>
      <c r="R312" s="63"/>
      <c r="S312" s="63"/>
      <c r="T312" s="63"/>
    </row>
    <row r="313" spans="2:20">
      <c r="B313" s="63"/>
      <c r="C313" s="163" t="s">
        <v>1614</v>
      </c>
      <c r="D313" s="163"/>
      <c r="E313" s="63" t="s">
        <v>1615</v>
      </c>
      <c r="F313" s="63"/>
      <c r="G313" s="63" t="str">
        <f t="shared" si="5"/>
        <v>3207　映写機</v>
      </c>
      <c r="H313" s="63"/>
      <c r="I313" s="63"/>
      <c r="J313" s="163" t="s">
        <v>1616</v>
      </c>
      <c r="K313" s="63" t="s">
        <v>1617</v>
      </c>
      <c r="L313" s="63"/>
      <c r="M313" s="63" t="str">
        <f t="shared" si="6"/>
        <v>5802　一般廃棄物処分</v>
      </c>
      <c r="N313" s="63"/>
      <c r="O313" s="63"/>
      <c r="P313" s="63"/>
      <c r="Q313" s="63"/>
      <c r="R313" s="63"/>
      <c r="S313" s="63"/>
      <c r="T313" s="63"/>
    </row>
    <row r="314" spans="2:20">
      <c r="B314" s="63"/>
      <c r="C314" s="163" t="s">
        <v>1618</v>
      </c>
      <c r="D314" s="163"/>
      <c r="E314" s="63" t="s">
        <v>1619</v>
      </c>
      <c r="F314" s="63"/>
      <c r="G314" s="63" t="str">
        <f t="shared" si="5"/>
        <v>3301　図書</v>
      </c>
      <c r="H314" s="63"/>
      <c r="I314" s="63"/>
      <c r="J314" s="163" t="s">
        <v>1620</v>
      </c>
      <c r="K314" s="63" t="s">
        <v>1621</v>
      </c>
      <c r="L314" s="63"/>
      <c r="M314" s="63" t="str">
        <f t="shared" si="6"/>
        <v>5803　産業廃棄物収集運搬</v>
      </c>
      <c r="N314" s="63"/>
      <c r="O314" s="63"/>
      <c r="P314" s="63"/>
      <c r="Q314" s="63"/>
      <c r="R314" s="63"/>
      <c r="S314" s="63"/>
      <c r="T314" s="63"/>
    </row>
    <row r="315" spans="2:20">
      <c r="B315" s="63"/>
      <c r="C315" s="163" t="s">
        <v>1622</v>
      </c>
      <c r="D315" s="163"/>
      <c r="E315" s="63" t="s">
        <v>1623</v>
      </c>
      <c r="F315" s="63"/>
      <c r="G315" s="63" t="str">
        <f t="shared" si="5"/>
        <v>3302　図書館用品</v>
      </c>
      <c r="H315" s="63"/>
      <c r="I315" s="63"/>
      <c r="J315" s="163" t="s">
        <v>1624</v>
      </c>
      <c r="K315" s="63" t="s">
        <v>1625</v>
      </c>
      <c r="L315" s="63"/>
      <c r="M315" s="63" t="str">
        <f t="shared" si="6"/>
        <v>5804　産業廃棄物処分</v>
      </c>
      <c r="N315" s="63"/>
      <c r="O315" s="63"/>
      <c r="P315" s="63"/>
      <c r="Q315" s="63"/>
      <c r="R315" s="63"/>
      <c r="S315" s="63"/>
      <c r="T315" s="63"/>
    </row>
    <row r="316" spans="2:20">
      <c r="B316" s="63"/>
      <c r="C316" s="163" t="s">
        <v>1626</v>
      </c>
      <c r="D316" s="163"/>
      <c r="E316" s="63" t="s">
        <v>1627</v>
      </c>
      <c r="F316" s="63"/>
      <c r="G316" s="63" t="str">
        <f t="shared" si="5"/>
        <v>3401　楽器</v>
      </c>
      <c r="H316" s="63"/>
      <c r="I316" s="63"/>
      <c r="J316" s="163" t="s">
        <v>1628</v>
      </c>
      <c r="K316" s="63" t="s">
        <v>1629</v>
      </c>
      <c r="L316" s="63"/>
      <c r="M316" s="63" t="str">
        <f t="shared" si="6"/>
        <v>5901　建物総合管理</v>
      </c>
      <c r="N316" s="63"/>
      <c r="O316" s="63"/>
      <c r="P316" s="63"/>
      <c r="Q316" s="63"/>
      <c r="R316" s="63"/>
      <c r="S316" s="63"/>
      <c r="T316" s="63"/>
    </row>
    <row r="317" spans="2:20">
      <c r="B317" s="63"/>
      <c r="C317" s="163" t="s">
        <v>1630</v>
      </c>
      <c r="D317" s="163"/>
      <c r="E317" s="63" t="s">
        <v>1631</v>
      </c>
      <c r="F317" s="63"/>
      <c r="G317" s="63" t="str">
        <f t="shared" si="5"/>
        <v>3402　視聴覚機器</v>
      </c>
      <c r="H317" s="63"/>
      <c r="I317" s="63"/>
      <c r="J317" s="163" t="s">
        <v>1632</v>
      </c>
      <c r="K317" s="63" t="s">
        <v>1633</v>
      </c>
      <c r="L317" s="63"/>
      <c r="M317" s="63" t="str">
        <f t="shared" si="6"/>
        <v>5902　警備（常駐巡回警備）</v>
      </c>
      <c r="N317" s="63"/>
      <c r="O317" s="63"/>
      <c r="P317" s="63"/>
      <c r="Q317" s="63"/>
      <c r="R317" s="63"/>
      <c r="S317" s="63"/>
      <c r="T317" s="63"/>
    </row>
    <row r="318" spans="2:20">
      <c r="B318" s="63"/>
      <c r="C318" s="163" t="s">
        <v>1634</v>
      </c>
      <c r="D318" s="163"/>
      <c r="E318" s="63" t="s">
        <v>1635</v>
      </c>
      <c r="F318" s="63"/>
      <c r="G318" s="63" t="str">
        <f t="shared" si="5"/>
        <v>3403　幼稚園・保育園教材</v>
      </c>
      <c r="H318" s="63"/>
      <c r="I318" s="63"/>
      <c r="J318" s="163" t="s">
        <v>1636</v>
      </c>
      <c r="K318" s="63" t="s">
        <v>1637</v>
      </c>
      <c r="L318" s="63"/>
      <c r="M318" s="63" t="str">
        <f t="shared" si="6"/>
        <v>5903　警備（機械警備）</v>
      </c>
      <c r="N318" s="63"/>
      <c r="O318" s="63"/>
      <c r="P318" s="63"/>
      <c r="Q318" s="63"/>
      <c r="R318" s="63"/>
      <c r="S318" s="63"/>
      <c r="T318" s="63"/>
    </row>
    <row r="319" spans="2:20">
      <c r="B319" s="63"/>
      <c r="C319" s="163" t="s">
        <v>1638</v>
      </c>
      <c r="D319" s="163"/>
      <c r="E319" s="63" t="s">
        <v>1639</v>
      </c>
      <c r="F319" s="63"/>
      <c r="G319" s="63" t="str">
        <f t="shared" si="5"/>
        <v>3404　小学校・中学校用品</v>
      </c>
      <c r="H319" s="63"/>
      <c r="I319" s="63"/>
      <c r="J319" s="163" t="s">
        <v>1640</v>
      </c>
      <c r="K319" s="63" t="s">
        <v>1641</v>
      </c>
      <c r="L319" s="63"/>
      <c r="M319" s="63" t="str">
        <f t="shared" si="6"/>
        <v>6001　電気設備、自家用電気工作物</v>
      </c>
      <c r="N319" s="63"/>
      <c r="O319" s="63"/>
      <c r="P319" s="63"/>
      <c r="Q319" s="63"/>
      <c r="R319" s="63"/>
      <c r="S319" s="63"/>
      <c r="T319" s="63"/>
    </row>
    <row r="320" spans="2:20">
      <c r="B320" s="63"/>
      <c r="C320" s="163" t="s">
        <v>1642</v>
      </c>
      <c r="D320" s="163"/>
      <c r="E320" s="63" t="s">
        <v>1643</v>
      </c>
      <c r="F320" s="63"/>
      <c r="G320" s="63" t="str">
        <f t="shared" si="5"/>
        <v>3405　スポーツ用品・体操遊具</v>
      </c>
      <c r="H320" s="63"/>
      <c r="I320" s="63"/>
      <c r="J320" s="163" t="s">
        <v>1644</v>
      </c>
      <c r="K320" s="63" t="s">
        <v>1645</v>
      </c>
      <c r="L320" s="63"/>
      <c r="M320" s="63" t="str">
        <f t="shared" si="6"/>
        <v>6002　冷暖房・ボイラー設備</v>
      </c>
      <c r="N320" s="63"/>
      <c r="O320" s="63"/>
      <c r="P320" s="63"/>
      <c r="Q320" s="63"/>
      <c r="R320" s="63"/>
      <c r="S320" s="63"/>
      <c r="T320" s="63"/>
    </row>
    <row r="321" spans="2:20">
      <c r="B321" s="63"/>
      <c r="C321" s="163" t="s">
        <v>1646</v>
      </c>
      <c r="D321" s="163"/>
      <c r="E321" s="63" t="s">
        <v>1647</v>
      </c>
      <c r="F321" s="63"/>
      <c r="G321" s="63" t="str">
        <f t="shared" si="5"/>
        <v>3406　教材用特注家具</v>
      </c>
      <c r="H321" s="63"/>
      <c r="I321" s="63"/>
      <c r="J321" s="163" t="s">
        <v>1648</v>
      </c>
      <c r="K321" s="63" t="s">
        <v>1649</v>
      </c>
      <c r="L321" s="63"/>
      <c r="M321" s="63" t="str">
        <f t="shared" si="6"/>
        <v>6003　給排水衛生設備</v>
      </c>
      <c r="N321" s="63"/>
      <c r="O321" s="63"/>
      <c r="P321" s="63"/>
      <c r="Q321" s="63"/>
      <c r="R321" s="63"/>
      <c r="S321" s="63"/>
      <c r="T321" s="63"/>
    </row>
    <row r="322" spans="2:20">
      <c r="B322" s="63"/>
      <c r="C322" s="163" t="s">
        <v>1650</v>
      </c>
      <c r="D322" s="163"/>
      <c r="E322" s="63" t="s">
        <v>1651</v>
      </c>
      <c r="F322" s="63"/>
      <c r="G322" s="63" t="str">
        <f t="shared" si="5"/>
        <v>3501　衛生管理用品</v>
      </c>
      <c r="H322" s="63"/>
      <c r="I322" s="63"/>
      <c r="J322" s="163" t="s">
        <v>1652</v>
      </c>
      <c r="K322" s="63" t="s">
        <v>1653</v>
      </c>
      <c r="L322" s="63"/>
      <c r="M322" s="63" t="str">
        <f t="shared" si="6"/>
        <v>6004　機械設備（エレベータ・ダムウェータ・揚排水ポンプ）</v>
      </c>
      <c r="N322" s="63"/>
      <c r="O322" s="63"/>
      <c r="P322" s="63"/>
      <c r="Q322" s="63"/>
      <c r="R322" s="63"/>
      <c r="S322" s="63"/>
      <c r="T322" s="63"/>
    </row>
    <row r="323" spans="2:20">
      <c r="B323" s="63"/>
      <c r="C323" s="163" t="s">
        <v>1654</v>
      </c>
      <c r="D323" s="163"/>
      <c r="E323" s="63" t="s">
        <v>1655</v>
      </c>
      <c r="F323" s="63"/>
      <c r="G323" s="63" t="str">
        <f t="shared" si="5"/>
        <v>3502　ギフト用品</v>
      </c>
      <c r="H323" s="63"/>
      <c r="I323" s="63"/>
      <c r="J323" s="163" t="s">
        <v>1656</v>
      </c>
      <c r="K323" s="63" t="s">
        <v>1657</v>
      </c>
      <c r="L323" s="63"/>
      <c r="M323" s="63" t="str">
        <f t="shared" si="6"/>
        <v>6005　消防設備、地下タンク設備</v>
      </c>
      <c r="N323" s="63"/>
      <c r="O323" s="63"/>
      <c r="P323" s="63"/>
      <c r="Q323" s="63"/>
      <c r="R323" s="63"/>
      <c r="S323" s="63"/>
      <c r="T323" s="63"/>
    </row>
    <row r="324" spans="2:20">
      <c r="B324" s="63"/>
      <c r="C324" s="163" t="s">
        <v>1658</v>
      </c>
      <c r="D324" s="163"/>
      <c r="E324" s="63" t="s">
        <v>1659</v>
      </c>
      <c r="F324" s="63"/>
      <c r="G324" s="63" t="str">
        <f t="shared" si="5"/>
        <v>3503　靴・雨具</v>
      </c>
      <c r="H324" s="63"/>
      <c r="I324" s="63"/>
      <c r="J324" s="163" t="s">
        <v>1660</v>
      </c>
      <c r="K324" s="63" t="s">
        <v>1661</v>
      </c>
      <c r="L324" s="63"/>
      <c r="M324" s="63" t="str">
        <f t="shared" si="6"/>
        <v>6006　遊具</v>
      </c>
      <c r="N324" s="63"/>
      <c r="O324" s="63"/>
      <c r="P324" s="63"/>
      <c r="Q324" s="63"/>
      <c r="R324" s="63"/>
      <c r="S324" s="63"/>
      <c r="T324" s="63"/>
    </row>
    <row r="325" spans="2:20">
      <c r="B325" s="63"/>
      <c r="C325" s="163" t="s">
        <v>1662</v>
      </c>
      <c r="D325" s="163"/>
      <c r="E325" s="63" t="s">
        <v>1663</v>
      </c>
      <c r="F325" s="63"/>
      <c r="G325" s="63" t="str">
        <f t="shared" si="5"/>
        <v>3504　建具・畳</v>
      </c>
      <c r="H325" s="63"/>
      <c r="I325" s="63"/>
      <c r="J325" s="163" t="s">
        <v>1664</v>
      </c>
      <c r="K325" s="63" t="s">
        <v>1665</v>
      </c>
      <c r="L325" s="63"/>
      <c r="M325" s="63" t="str">
        <f t="shared" si="6"/>
        <v>6007　精密測定機器</v>
      </c>
      <c r="N325" s="63"/>
      <c r="O325" s="63"/>
      <c r="P325" s="63"/>
      <c r="Q325" s="63"/>
      <c r="R325" s="63"/>
      <c r="S325" s="63"/>
      <c r="T325" s="63"/>
    </row>
    <row r="326" spans="2:20">
      <c r="B326" s="63"/>
      <c r="C326" s="163" t="s">
        <v>1666</v>
      </c>
      <c r="D326" s="163"/>
      <c r="E326" s="63" t="s">
        <v>1667</v>
      </c>
      <c r="F326" s="63"/>
      <c r="G326" s="63" t="str">
        <f t="shared" si="5"/>
        <v>3601　非常用食品</v>
      </c>
      <c r="H326" s="63"/>
      <c r="I326" s="63"/>
      <c r="J326" s="163" t="s">
        <v>1668</v>
      </c>
      <c r="K326" s="63" t="s">
        <v>1669</v>
      </c>
      <c r="L326" s="63"/>
      <c r="M326" s="63" t="str">
        <f t="shared" si="6"/>
        <v>6008　通信設備（多重無線・電話交換機・放送等）</v>
      </c>
      <c r="N326" s="63"/>
      <c r="O326" s="63"/>
      <c r="P326" s="63"/>
      <c r="Q326" s="63"/>
      <c r="R326" s="63"/>
      <c r="S326" s="63"/>
      <c r="T326" s="63"/>
    </row>
    <row r="327" spans="2:20">
      <c r="B327" s="63"/>
      <c r="C327" s="163" t="s">
        <v>1670</v>
      </c>
      <c r="D327" s="163"/>
      <c r="E327" s="63" t="s">
        <v>1671</v>
      </c>
      <c r="F327" s="63"/>
      <c r="G327" s="63" t="str">
        <f t="shared" si="5"/>
        <v>3602　食品・食材</v>
      </c>
      <c r="H327" s="63"/>
      <c r="I327" s="63"/>
      <c r="J327" s="163" t="s">
        <v>1672</v>
      </c>
      <c r="K327" s="63" t="s">
        <v>1673</v>
      </c>
      <c r="L327" s="63"/>
      <c r="M327" s="63" t="str">
        <f t="shared" si="6"/>
        <v>6009　下水処理施設運転管理</v>
      </c>
      <c r="N327" s="63"/>
      <c r="O327" s="63"/>
      <c r="P327" s="63"/>
      <c r="Q327" s="63"/>
      <c r="R327" s="63"/>
      <c r="S327" s="63"/>
      <c r="T327" s="63"/>
    </row>
    <row r="328" spans="2:20">
      <c r="B328" s="63"/>
      <c r="C328" s="163" t="s">
        <v>1674</v>
      </c>
      <c r="D328" s="163"/>
      <c r="E328" s="63" t="s">
        <v>1675</v>
      </c>
      <c r="F328" s="63"/>
      <c r="G328" s="63" t="str">
        <f t="shared" si="5"/>
        <v>3701　特注制服</v>
      </c>
      <c r="H328" s="63"/>
      <c r="I328" s="63"/>
      <c r="J328" s="163" t="s">
        <v>1676</v>
      </c>
      <c r="K328" s="63" t="s">
        <v>1677</v>
      </c>
      <c r="L328" s="63"/>
      <c r="M328" s="63" t="str">
        <f t="shared" si="6"/>
        <v>6010　その他保守</v>
      </c>
      <c r="N328" s="63"/>
      <c r="O328" s="63"/>
      <c r="P328" s="63"/>
      <c r="Q328" s="63"/>
      <c r="R328" s="63"/>
      <c r="S328" s="63"/>
      <c r="T328" s="63"/>
    </row>
    <row r="329" spans="2:20">
      <c r="B329" s="63"/>
      <c r="C329" s="163" t="s">
        <v>1678</v>
      </c>
      <c r="D329" s="163"/>
      <c r="E329" s="63" t="s">
        <v>1679</v>
      </c>
      <c r="F329" s="63"/>
      <c r="G329" s="63" t="str">
        <f t="shared" si="5"/>
        <v>3702　帽子</v>
      </c>
      <c r="H329" s="63"/>
      <c r="I329" s="63"/>
      <c r="J329" s="163" t="s">
        <v>1680</v>
      </c>
      <c r="K329" s="63" t="s">
        <v>1681</v>
      </c>
      <c r="L329" s="63"/>
      <c r="M329" s="63" t="str">
        <f t="shared" si="6"/>
        <v>6101　バス運行</v>
      </c>
      <c r="N329" s="63"/>
      <c r="O329" s="63"/>
      <c r="P329" s="63"/>
      <c r="Q329" s="63"/>
      <c r="R329" s="63"/>
      <c r="S329" s="63"/>
      <c r="T329" s="63"/>
    </row>
    <row r="330" spans="2:20">
      <c r="B330" s="63"/>
      <c r="C330" s="163" t="s">
        <v>1682</v>
      </c>
      <c r="D330" s="163"/>
      <c r="E330" s="63" t="s">
        <v>1683</v>
      </c>
      <c r="F330" s="63"/>
      <c r="G330" s="63" t="str">
        <f t="shared" si="5"/>
        <v>3703　タオル・寝具</v>
      </c>
      <c r="H330" s="63"/>
      <c r="I330" s="63"/>
      <c r="J330" s="163" t="s">
        <v>1684</v>
      </c>
      <c r="K330" s="63" t="s">
        <v>1685</v>
      </c>
      <c r="L330" s="63"/>
      <c r="M330" s="63" t="str">
        <f t="shared" si="6"/>
        <v>6102　物品・書物等</v>
      </c>
      <c r="N330" s="63"/>
      <c r="O330" s="63"/>
      <c r="P330" s="63"/>
      <c r="Q330" s="63"/>
      <c r="R330" s="63"/>
      <c r="S330" s="63"/>
      <c r="T330" s="63"/>
    </row>
    <row r="331" spans="2:20">
      <c r="B331" s="63"/>
      <c r="C331" s="163" t="s">
        <v>1686</v>
      </c>
      <c r="D331" s="163"/>
      <c r="E331" s="63" t="s">
        <v>1687</v>
      </c>
      <c r="F331" s="63"/>
      <c r="G331" s="63" t="str">
        <f t="shared" si="5"/>
        <v>3704　旗・のぼり</v>
      </c>
      <c r="H331" s="63"/>
      <c r="I331" s="63"/>
      <c r="J331" s="163" t="s">
        <v>1688</v>
      </c>
      <c r="K331" s="63" t="s">
        <v>1689</v>
      </c>
      <c r="L331" s="63"/>
      <c r="M331" s="63" t="str">
        <f t="shared" si="6"/>
        <v>6103　旅行業</v>
      </c>
      <c r="N331" s="63"/>
      <c r="O331" s="63"/>
      <c r="P331" s="63"/>
      <c r="Q331" s="63"/>
      <c r="R331" s="63"/>
      <c r="S331" s="63"/>
      <c r="T331" s="63"/>
    </row>
    <row r="332" spans="2:20">
      <c r="B332" s="63"/>
      <c r="C332" s="163" t="s">
        <v>1690</v>
      </c>
      <c r="D332" s="163"/>
      <c r="E332" s="63" t="s">
        <v>1691</v>
      </c>
      <c r="F332" s="63"/>
      <c r="G332" s="63" t="str">
        <f t="shared" si="5"/>
        <v>3801　カーテン・じゅうたん</v>
      </c>
      <c r="H332" s="63"/>
      <c r="I332" s="63"/>
      <c r="J332" s="163" t="s">
        <v>1692</v>
      </c>
      <c r="K332" s="63" t="s">
        <v>1693</v>
      </c>
      <c r="L332" s="63"/>
      <c r="M332" s="63" t="str">
        <f t="shared" si="6"/>
        <v>6201　データエントリー</v>
      </c>
      <c r="N332" s="63"/>
      <c r="O332" s="63"/>
      <c r="P332" s="63"/>
      <c r="Q332" s="63"/>
      <c r="R332" s="63"/>
      <c r="S332" s="63"/>
      <c r="T332" s="63"/>
    </row>
    <row r="333" spans="2:20">
      <c r="B333" s="63"/>
      <c r="C333" s="163" t="s">
        <v>1694</v>
      </c>
      <c r="D333" s="163"/>
      <c r="E333" s="63" t="s">
        <v>1695</v>
      </c>
      <c r="F333" s="63"/>
      <c r="G333" s="63" t="str">
        <f t="shared" si="5"/>
        <v>3802　シート・マット</v>
      </c>
      <c r="H333" s="63"/>
      <c r="I333" s="63"/>
      <c r="J333" s="163" t="s">
        <v>1696</v>
      </c>
      <c r="K333" s="63" t="s">
        <v>1697</v>
      </c>
      <c r="L333" s="63"/>
      <c r="M333" s="63" t="str">
        <f t="shared" si="6"/>
        <v>6202　システム開発</v>
      </c>
      <c r="N333" s="63"/>
      <c r="O333" s="63"/>
      <c r="P333" s="63"/>
      <c r="Q333" s="63"/>
      <c r="R333" s="63"/>
      <c r="S333" s="63"/>
      <c r="T333" s="63"/>
    </row>
    <row r="334" spans="2:20">
      <c r="B334" s="63"/>
      <c r="C334" s="163" t="s">
        <v>1698</v>
      </c>
      <c r="D334" s="163"/>
      <c r="E334" s="63" t="s">
        <v>1699</v>
      </c>
      <c r="F334" s="63"/>
      <c r="G334" s="63" t="str">
        <f t="shared" si="5"/>
        <v>3901　給食用厨房機器</v>
      </c>
      <c r="H334" s="63"/>
      <c r="I334" s="63"/>
      <c r="J334" s="163" t="s">
        <v>1700</v>
      </c>
      <c r="K334" s="63" t="s">
        <v>1701</v>
      </c>
      <c r="L334" s="63"/>
      <c r="M334" s="63" t="str">
        <f t="shared" si="6"/>
        <v>6301　マイクロフィルム</v>
      </c>
      <c r="N334" s="63"/>
      <c r="O334" s="63"/>
      <c r="P334" s="63"/>
      <c r="Q334" s="63"/>
      <c r="R334" s="63"/>
      <c r="S334" s="63"/>
      <c r="T334" s="63"/>
    </row>
    <row r="335" spans="2:20">
      <c r="B335" s="63"/>
      <c r="C335" s="163" t="s">
        <v>1702</v>
      </c>
      <c r="D335" s="163"/>
      <c r="E335" s="63" t="s">
        <v>1703</v>
      </c>
      <c r="F335" s="63"/>
      <c r="G335" s="63" t="str">
        <f t="shared" si="5"/>
        <v>4001　家電製品</v>
      </c>
      <c r="H335" s="63"/>
      <c r="I335" s="63"/>
      <c r="J335" s="163" t="s">
        <v>1704</v>
      </c>
      <c r="K335" s="63" t="s">
        <v>1705</v>
      </c>
      <c r="L335" s="63"/>
      <c r="M335" s="63" t="str">
        <f t="shared" si="6"/>
        <v>6302　映像</v>
      </c>
      <c r="N335" s="63"/>
      <c r="O335" s="63"/>
      <c r="P335" s="63"/>
      <c r="Q335" s="63"/>
      <c r="R335" s="63"/>
      <c r="S335" s="63"/>
      <c r="T335" s="63"/>
    </row>
    <row r="336" spans="2:20">
      <c r="B336" s="63"/>
      <c r="C336" s="163" t="s">
        <v>1706</v>
      </c>
      <c r="D336" s="163"/>
      <c r="E336" s="63" t="s">
        <v>1707</v>
      </c>
      <c r="F336" s="63"/>
      <c r="G336" s="63" t="str">
        <f t="shared" si="5"/>
        <v>4002　産業用電気機器</v>
      </c>
      <c r="H336" s="63"/>
      <c r="I336" s="63"/>
      <c r="J336" s="163" t="s">
        <v>1708</v>
      </c>
      <c r="K336" s="63" t="s">
        <v>1709</v>
      </c>
      <c r="L336" s="63"/>
      <c r="M336" s="63" t="str">
        <f t="shared" si="6"/>
        <v>6303　ホームページ</v>
      </c>
      <c r="N336" s="63"/>
      <c r="O336" s="63"/>
      <c r="P336" s="63"/>
      <c r="Q336" s="63"/>
      <c r="R336" s="63"/>
      <c r="S336" s="63"/>
      <c r="T336" s="63"/>
    </row>
    <row r="337" spans="2:20">
      <c r="B337" s="63"/>
      <c r="C337" s="163" t="s">
        <v>1710</v>
      </c>
      <c r="D337" s="163"/>
      <c r="E337" s="63" t="s">
        <v>1711</v>
      </c>
      <c r="F337" s="63"/>
      <c r="G337" s="63" t="str">
        <f t="shared" si="5"/>
        <v>4003　通信用機器</v>
      </c>
      <c r="H337" s="63"/>
      <c r="I337" s="63"/>
      <c r="J337" s="163" t="s">
        <v>1712</v>
      </c>
      <c r="K337" s="63" t="s">
        <v>1713</v>
      </c>
      <c r="L337" s="63"/>
      <c r="M337" s="63" t="str">
        <f t="shared" si="6"/>
        <v>6401　会議録作成</v>
      </c>
      <c r="N337" s="63"/>
      <c r="O337" s="63"/>
      <c r="P337" s="63"/>
      <c r="Q337" s="63"/>
      <c r="R337" s="63"/>
      <c r="S337" s="63"/>
      <c r="T337" s="63"/>
    </row>
    <row r="338" spans="2:20">
      <c r="B338" s="63"/>
      <c r="C338" s="163" t="s">
        <v>1714</v>
      </c>
      <c r="D338" s="63"/>
      <c r="E338" s="63" t="s">
        <v>1287</v>
      </c>
      <c r="F338" s="63"/>
      <c r="G338" s="63" t="str">
        <f t="shared" si="5"/>
        <v>4004　空調機器</v>
      </c>
      <c r="H338" s="63"/>
      <c r="I338" s="63"/>
      <c r="J338" s="163" t="s">
        <v>1715</v>
      </c>
      <c r="K338" s="63" t="s">
        <v>1716</v>
      </c>
      <c r="L338" s="63"/>
      <c r="M338" s="63" t="str">
        <f t="shared" si="6"/>
        <v>6402　調査・計画策定（　　　　）</v>
      </c>
      <c r="N338" s="63"/>
      <c r="O338" s="63"/>
      <c r="P338" s="63"/>
      <c r="Q338" s="63"/>
      <c r="R338" s="63"/>
      <c r="S338" s="63"/>
      <c r="T338" s="63"/>
    </row>
    <row r="339" spans="2:20">
      <c r="B339" s="63"/>
      <c r="C339" s="163" t="s">
        <v>1717</v>
      </c>
      <c r="D339" s="63"/>
      <c r="E339" s="63" t="s">
        <v>1294</v>
      </c>
      <c r="F339" s="63"/>
      <c r="G339" s="63" t="str">
        <f t="shared" si="5"/>
        <v>4005　音響・放送機器</v>
      </c>
      <c r="H339" s="63"/>
      <c r="I339" s="63"/>
      <c r="J339" s="163" t="s">
        <v>1718</v>
      </c>
      <c r="K339" s="63" t="s">
        <v>1719</v>
      </c>
      <c r="L339" s="63"/>
      <c r="M339" s="63" t="str">
        <f t="shared" si="6"/>
        <v>6403　催事計画</v>
      </c>
      <c r="N339" s="63"/>
      <c r="O339" s="63"/>
      <c r="P339" s="63"/>
      <c r="Q339" s="63"/>
      <c r="R339" s="63"/>
      <c r="S339" s="63"/>
      <c r="T339" s="63"/>
    </row>
    <row r="340" spans="2:20">
      <c r="B340" s="63"/>
      <c r="C340" s="163" t="s">
        <v>1720</v>
      </c>
      <c r="D340" s="63"/>
      <c r="E340" s="63" t="s">
        <v>1301</v>
      </c>
      <c r="F340" s="63"/>
      <c r="G340" s="63" t="str">
        <f t="shared" si="5"/>
        <v>4006　照明機器</v>
      </c>
      <c r="H340" s="63"/>
      <c r="I340" s="63"/>
      <c r="J340" s="163" t="s">
        <v>1721</v>
      </c>
      <c r="K340" s="63" t="s">
        <v>1722</v>
      </c>
      <c r="L340" s="63"/>
      <c r="M340" s="63" t="str">
        <f t="shared" si="6"/>
        <v>6404　講師派遣（ＩＴ、資格取得等）</v>
      </c>
      <c r="N340" s="63"/>
      <c r="O340" s="63"/>
      <c r="P340" s="63"/>
      <c r="Q340" s="63"/>
      <c r="R340" s="63"/>
      <c r="S340" s="63"/>
      <c r="T340" s="63"/>
    </row>
    <row r="341" spans="2:20">
      <c r="B341" s="63"/>
      <c r="C341" s="163" t="s">
        <v>1723</v>
      </c>
      <c r="D341" s="163"/>
      <c r="E341" s="63" t="s">
        <v>1724</v>
      </c>
      <c r="F341" s="63"/>
      <c r="G341" s="63" t="str">
        <f t="shared" si="5"/>
        <v>4101　自動車</v>
      </c>
      <c r="H341" s="63"/>
      <c r="I341" s="63"/>
      <c r="J341" s="163" t="s">
        <v>1725</v>
      </c>
      <c r="K341" s="63" t="s">
        <v>1726</v>
      </c>
      <c r="L341" s="63"/>
      <c r="M341" s="63" t="str">
        <f t="shared" si="6"/>
        <v>6405　人材派遣</v>
      </c>
      <c r="N341" s="63"/>
      <c r="O341" s="63"/>
      <c r="P341" s="63"/>
      <c r="Q341" s="63"/>
      <c r="R341" s="63"/>
      <c r="S341" s="63"/>
      <c r="T341" s="63"/>
    </row>
    <row r="342" spans="2:20">
      <c r="B342" s="63"/>
      <c r="C342" s="163" t="s">
        <v>1727</v>
      </c>
      <c r="D342" s="163"/>
      <c r="E342" s="63" t="s">
        <v>1728</v>
      </c>
      <c r="F342" s="63"/>
      <c r="G342" s="63" t="str">
        <f t="shared" si="5"/>
        <v>4102　消防車両</v>
      </c>
      <c r="H342" s="63"/>
      <c r="I342" s="63"/>
      <c r="J342" s="163" t="s">
        <v>1729</v>
      </c>
      <c r="K342" s="63" t="s">
        <v>1730</v>
      </c>
      <c r="L342" s="63"/>
      <c r="M342" s="63" t="str">
        <f t="shared" si="6"/>
        <v>6501　移動入浴</v>
      </c>
      <c r="N342" s="63"/>
      <c r="O342" s="63"/>
      <c r="P342" s="63"/>
      <c r="Q342" s="63"/>
      <c r="R342" s="63"/>
      <c r="S342" s="63"/>
      <c r="T342" s="63"/>
    </row>
    <row r="343" spans="2:20">
      <c r="B343" s="63"/>
      <c r="C343" s="163" t="s">
        <v>1731</v>
      </c>
      <c r="D343" s="163"/>
      <c r="E343" s="63" t="s">
        <v>1732</v>
      </c>
      <c r="F343" s="63"/>
      <c r="G343" s="63" t="str">
        <f t="shared" si="5"/>
        <v>4103　建設用特殊車両</v>
      </c>
      <c r="H343" s="63"/>
      <c r="I343" s="63"/>
      <c r="J343" s="163" t="s">
        <v>1733</v>
      </c>
      <c r="K343" s="63" t="s">
        <v>1734</v>
      </c>
      <c r="L343" s="63"/>
      <c r="M343" s="63" t="str">
        <f t="shared" si="6"/>
        <v>6502　福祉用具レンタル</v>
      </c>
      <c r="N343" s="63"/>
      <c r="O343" s="63"/>
      <c r="P343" s="63"/>
      <c r="Q343" s="63"/>
      <c r="R343" s="63"/>
      <c r="S343" s="63"/>
      <c r="T343" s="63"/>
    </row>
    <row r="344" spans="2:20">
      <c r="B344" s="63"/>
      <c r="C344" s="163" t="s">
        <v>1735</v>
      </c>
      <c r="D344" s="163"/>
      <c r="E344" s="63" t="s">
        <v>1736</v>
      </c>
      <c r="F344" s="63"/>
      <c r="G344" s="63" t="str">
        <f t="shared" si="5"/>
        <v>4104　自動車部品・修理</v>
      </c>
      <c r="H344" s="63"/>
      <c r="I344" s="63"/>
      <c r="J344" s="163" t="s">
        <v>1737</v>
      </c>
      <c r="K344" s="63" t="s">
        <v>1738</v>
      </c>
      <c r="L344" s="63"/>
      <c r="M344" s="63" t="str">
        <f t="shared" si="6"/>
        <v>6503　給食調理</v>
      </c>
      <c r="N344" s="63"/>
      <c r="O344" s="63"/>
      <c r="P344" s="63"/>
      <c r="Q344" s="63"/>
      <c r="R344" s="63"/>
      <c r="S344" s="63"/>
      <c r="T344" s="63"/>
    </row>
    <row r="345" spans="2:20">
      <c r="B345" s="63"/>
      <c r="C345" s="163" t="s">
        <v>1739</v>
      </c>
      <c r="D345" s="163"/>
      <c r="E345" s="63" t="s">
        <v>1740</v>
      </c>
      <c r="F345" s="63"/>
      <c r="G345" s="63" t="str">
        <f t="shared" si="5"/>
        <v>4201　燃料・オイル</v>
      </c>
      <c r="H345" s="63"/>
      <c r="I345" s="63"/>
      <c r="J345" s="163" t="s">
        <v>1741</v>
      </c>
      <c r="K345" s="63" t="s">
        <v>1742</v>
      </c>
      <c r="L345" s="63"/>
      <c r="M345" s="63" t="str">
        <f t="shared" si="6"/>
        <v>6601　ＯＡ機器（パソコン、複写機、印刷機、ファクシミリ等）</v>
      </c>
      <c r="N345" s="63"/>
      <c r="O345" s="63"/>
      <c r="P345" s="63"/>
      <c r="Q345" s="63"/>
      <c r="R345" s="63"/>
      <c r="S345" s="63"/>
      <c r="T345" s="63"/>
    </row>
    <row r="346" spans="2:20">
      <c r="B346" s="63"/>
      <c r="C346" s="163" t="s">
        <v>1743</v>
      </c>
      <c r="D346" s="163"/>
      <c r="E346" s="63" t="s">
        <v>1744</v>
      </c>
      <c r="F346" s="63"/>
      <c r="G346" s="63" t="str">
        <f t="shared" si="5"/>
        <v>4301　理化学機械器具</v>
      </c>
      <c r="H346" s="63"/>
      <c r="I346" s="63"/>
      <c r="J346" s="163" t="s">
        <v>1745</v>
      </c>
      <c r="K346" s="63" t="s">
        <v>1746</v>
      </c>
      <c r="L346" s="63"/>
      <c r="M346" s="63" t="str">
        <f t="shared" si="6"/>
        <v>6602　プレハブ（倉庫・トイレ等）</v>
      </c>
      <c r="N346" s="63"/>
      <c r="O346" s="63"/>
      <c r="P346" s="63"/>
      <c r="Q346" s="63"/>
      <c r="R346" s="63"/>
      <c r="S346" s="63"/>
      <c r="T346" s="63"/>
    </row>
    <row r="347" spans="2:20">
      <c r="B347" s="63"/>
      <c r="C347" s="163" t="s">
        <v>1747</v>
      </c>
      <c r="D347" s="163"/>
      <c r="E347" s="63" t="s">
        <v>1748</v>
      </c>
      <c r="F347" s="63"/>
      <c r="G347" s="63" t="str">
        <f t="shared" si="5"/>
        <v>4302　計測用機械器具</v>
      </c>
      <c r="H347" s="63"/>
      <c r="I347" s="63"/>
      <c r="J347" s="163" t="s">
        <v>1749</v>
      </c>
      <c r="K347" s="63" t="s">
        <v>1724</v>
      </c>
      <c r="L347" s="63"/>
      <c r="M347" s="63" t="str">
        <f t="shared" si="6"/>
        <v>6603　自動車</v>
      </c>
      <c r="N347" s="63"/>
      <c r="O347" s="63"/>
      <c r="P347" s="63"/>
      <c r="Q347" s="63"/>
      <c r="R347" s="63"/>
      <c r="S347" s="63"/>
      <c r="T347" s="63"/>
    </row>
    <row r="348" spans="2:20">
      <c r="B348" s="63"/>
      <c r="C348" s="163" t="s">
        <v>1750</v>
      </c>
      <c r="D348" s="163"/>
      <c r="E348" s="63" t="s">
        <v>1751</v>
      </c>
      <c r="F348" s="63"/>
      <c r="G348" s="63" t="str">
        <f t="shared" si="5"/>
        <v>4303　産業用機械器具</v>
      </c>
      <c r="H348" s="63"/>
      <c r="I348" s="63"/>
      <c r="J348" s="163" t="s">
        <v>1752</v>
      </c>
      <c r="K348" s="63" t="s">
        <v>1753</v>
      </c>
      <c r="L348" s="63"/>
      <c r="M348" s="63" t="str">
        <f t="shared" si="6"/>
        <v>6604　上記以外の物品</v>
      </c>
      <c r="N348" s="63"/>
      <c r="O348" s="63"/>
      <c r="P348" s="63"/>
      <c r="Q348" s="63"/>
      <c r="R348" s="63"/>
      <c r="S348" s="63"/>
      <c r="T348" s="63"/>
    </row>
    <row r="349" spans="2:20">
      <c r="B349" s="63"/>
      <c r="C349" s="163" t="s">
        <v>1754</v>
      </c>
      <c r="D349" s="163"/>
      <c r="E349" s="63" t="s">
        <v>1755</v>
      </c>
      <c r="F349" s="63"/>
      <c r="G349" s="63" t="str">
        <f t="shared" si="5"/>
        <v>4304　農林業用機械器具</v>
      </c>
      <c r="H349" s="63"/>
      <c r="I349" s="63"/>
      <c r="J349" s="163" t="s">
        <v>1756</v>
      </c>
      <c r="K349" s="63" t="s">
        <v>1757</v>
      </c>
      <c r="L349" s="63"/>
      <c r="M349" s="63" t="str">
        <f t="shared" si="6"/>
        <v>6701　調査研究（市場・都市・交通・世論）分析、解析、測定</v>
      </c>
      <c r="N349" s="63"/>
      <c r="O349" s="63"/>
      <c r="P349" s="63"/>
      <c r="Q349" s="63"/>
      <c r="R349" s="63"/>
      <c r="S349" s="63"/>
      <c r="T349" s="63"/>
    </row>
    <row r="350" spans="2:20">
      <c r="B350" s="63"/>
      <c r="C350" s="163" t="s">
        <v>1758</v>
      </c>
      <c r="D350" s="163"/>
      <c r="E350" s="63" t="s">
        <v>1759</v>
      </c>
      <c r="F350" s="63"/>
      <c r="G350" s="63" t="str">
        <f t="shared" si="5"/>
        <v>4401　活版印刷・平板印刷</v>
      </c>
      <c r="H350" s="63"/>
      <c r="I350" s="63"/>
      <c r="J350" s="163" t="s">
        <v>1760</v>
      </c>
      <c r="K350" s="63" t="s">
        <v>1761</v>
      </c>
      <c r="L350" s="63"/>
      <c r="M350" s="63" t="str">
        <f t="shared" si="6"/>
        <v>6801　除融雪業務</v>
      </c>
      <c r="N350" s="63"/>
      <c r="O350" s="63"/>
      <c r="P350" s="63"/>
      <c r="Q350" s="63"/>
      <c r="R350" s="63"/>
      <c r="S350" s="63"/>
      <c r="T350" s="63"/>
    </row>
    <row r="351" spans="2:20">
      <c r="B351" s="63"/>
      <c r="C351" s="163" t="s">
        <v>1762</v>
      </c>
      <c r="D351" s="163"/>
      <c r="E351" s="63" t="s">
        <v>1763</v>
      </c>
      <c r="F351" s="63"/>
      <c r="G351" s="63" t="str">
        <f t="shared" si="5"/>
        <v>4402　フォーム印刷</v>
      </c>
      <c r="H351" s="63"/>
      <c r="I351" s="63"/>
      <c r="J351" s="163" t="s">
        <v>1764</v>
      </c>
      <c r="K351" s="63" t="s">
        <v>1133</v>
      </c>
      <c r="L351" s="63"/>
      <c r="M351" s="63" t="str">
        <f t="shared" si="6"/>
        <v>6901　その他</v>
      </c>
      <c r="N351" s="63"/>
      <c r="O351" s="63"/>
      <c r="P351" s="63"/>
      <c r="Q351" s="63"/>
      <c r="R351" s="63"/>
      <c r="S351" s="63"/>
      <c r="T351" s="63"/>
    </row>
    <row r="352" spans="2:20">
      <c r="B352" s="63"/>
      <c r="C352" s="163" t="s">
        <v>1765</v>
      </c>
      <c r="D352" s="163"/>
      <c r="E352" s="63" t="s">
        <v>1766</v>
      </c>
      <c r="F352" s="63"/>
      <c r="G352" s="63" t="str">
        <f t="shared" si="5"/>
        <v>4403　封筒</v>
      </c>
      <c r="H352" s="63"/>
      <c r="I352" s="63"/>
      <c r="J352" s="63"/>
      <c r="K352" s="63"/>
      <c r="L352" s="63"/>
      <c r="M352" s="63"/>
      <c r="N352" s="63"/>
      <c r="O352" s="63"/>
      <c r="P352" s="63"/>
      <c r="Q352" s="63"/>
      <c r="R352" s="63"/>
      <c r="S352" s="63"/>
      <c r="T352" s="63"/>
    </row>
    <row r="353" spans="2:20">
      <c r="B353" s="63"/>
      <c r="C353" s="163" t="s">
        <v>1767</v>
      </c>
      <c r="D353" s="163"/>
      <c r="E353" s="63" t="s">
        <v>1768</v>
      </c>
      <c r="F353" s="63"/>
      <c r="G353" s="63" t="str">
        <f t="shared" si="5"/>
        <v>4404　地図印刷</v>
      </c>
      <c r="H353" s="63"/>
      <c r="I353" s="63"/>
      <c r="J353" s="63"/>
      <c r="K353" s="63"/>
      <c r="L353" s="63"/>
      <c r="M353" s="63"/>
      <c r="N353" s="63"/>
      <c r="O353" s="63"/>
      <c r="P353" s="63"/>
      <c r="Q353" s="63"/>
      <c r="R353" s="63"/>
      <c r="S353" s="63"/>
      <c r="T353" s="63"/>
    </row>
    <row r="354" spans="2:20">
      <c r="B354" s="63"/>
      <c r="C354" s="163" t="s">
        <v>1769</v>
      </c>
      <c r="D354" s="163"/>
      <c r="E354" s="63" t="s">
        <v>1770</v>
      </c>
      <c r="F354" s="63"/>
      <c r="G354" s="63" t="str">
        <f t="shared" si="5"/>
        <v>4501　複写業務</v>
      </c>
      <c r="H354" s="63"/>
      <c r="I354" s="63"/>
      <c r="J354" s="63"/>
      <c r="K354" s="63"/>
      <c r="L354" s="63"/>
      <c r="M354" s="63"/>
      <c r="N354" s="63"/>
      <c r="O354" s="63"/>
      <c r="P354" s="63"/>
      <c r="Q354" s="63"/>
      <c r="R354" s="63"/>
      <c r="S354" s="63"/>
      <c r="T354" s="63"/>
    </row>
    <row r="355" spans="2:20">
      <c r="B355" s="63"/>
      <c r="C355" s="163" t="s">
        <v>1771</v>
      </c>
      <c r="D355" s="163"/>
      <c r="E355" s="63" t="s">
        <v>1772</v>
      </c>
      <c r="F355" s="63"/>
      <c r="G355" s="63" t="str">
        <f t="shared" si="5"/>
        <v>4601　医薬品</v>
      </c>
      <c r="H355" s="63"/>
      <c r="I355" s="63"/>
      <c r="J355" s="63"/>
      <c r="K355" s="63"/>
      <c r="L355" s="63"/>
      <c r="M355" s="63"/>
      <c r="N355" s="63"/>
      <c r="O355" s="63"/>
      <c r="P355" s="63"/>
      <c r="Q355" s="63"/>
      <c r="R355" s="63"/>
      <c r="S355" s="63"/>
      <c r="T355" s="63"/>
    </row>
    <row r="356" spans="2:20">
      <c r="B356" s="63"/>
      <c r="C356" s="163" t="s">
        <v>1773</v>
      </c>
      <c r="D356" s="163"/>
      <c r="E356" s="63" t="s">
        <v>1774</v>
      </c>
      <c r="F356" s="63"/>
      <c r="G356" s="63" t="str">
        <f t="shared" si="5"/>
        <v>4602　工業用薬品</v>
      </c>
      <c r="H356" s="163"/>
      <c r="I356" s="63"/>
      <c r="J356" s="63"/>
      <c r="K356" s="63"/>
      <c r="L356" s="63"/>
      <c r="M356" s="63"/>
      <c r="N356" s="63"/>
      <c r="O356" s="63"/>
      <c r="P356" s="63"/>
      <c r="Q356" s="63"/>
      <c r="R356" s="63"/>
      <c r="S356" s="63"/>
      <c r="T356" s="63"/>
    </row>
    <row r="357" spans="2:20">
      <c r="B357" s="63"/>
      <c r="C357" s="163" t="s">
        <v>1775</v>
      </c>
      <c r="D357" s="163"/>
      <c r="E357" s="63" t="s">
        <v>1776</v>
      </c>
      <c r="F357" s="63"/>
      <c r="G357" s="63" t="str">
        <f t="shared" si="5"/>
        <v>4603　衛生用薬剤</v>
      </c>
      <c r="H357" s="63"/>
      <c r="I357" s="63"/>
      <c r="J357" s="63"/>
      <c r="K357" s="63"/>
      <c r="L357" s="63"/>
      <c r="M357" s="63"/>
      <c r="N357" s="63"/>
      <c r="O357" s="63"/>
      <c r="P357" s="63"/>
      <c r="Q357" s="63"/>
      <c r="R357" s="63"/>
      <c r="S357" s="63"/>
      <c r="T357" s="63"/>
    </row>
    <row r="358" spans="2:20">
      <c r="B358" s="63"/>
      <c r="C358" s="163" t="s">
        <v>1777</v>
      </c>
      <c r="D358" s="163"/>
      <c r="E358" s="63" t="s">
        <v>1778</v>
      </c>
      <c r="F358" s="63"/>
      <c r="G358" s="63" t="str">
        <f t="shared" si="5"/>
        <v>4604　防疫剤</v>
      </c>
      <c r="H358" s="63"/>
      <c r="I358" s="63"/>
      <c r="J358" s="63"/>
      <c r="K358" s="63"/>
      <c r="L358" s="63"/>
      <c r="M358" s="63"/>
      <c r="N358" s="63"/>
      <c r="O358" s="63"/>
      <c r="P358" s="63"/>
      <c r="Q358" s="63"/>
      <c r="R358" s="63"/>
      <c r="S358" s="63"/>
      <c r="T358" s="63"/>
    </row>
    <row r="359" spans="2:20">
      <c r="B359" s="63"/>
      <c r="C359" s="163" t="s">
        <v>1779</v>
      </c>
      <c r="D359" s="163"/>
      <c r="E359" s="63" t="s">
        <v>1780</v>
      </c>
      <c r="F359" s="63"/>
      <c r="G359" s="63" t="str">
        <f t="shared" si="5"/>
        <v>4605　農作業用薬剤</v>
      </c>
      <c r="H359" s="163"/>
      <c r="I359" s="63"/>
      <c r="J359" s="63"/>
      <c r="K359" s="63"/>
      <c r="L359" s="63"/>
      <c r="M359" s="63"/>
      <c r="N359" s="63"/>
      <c r="O359" s="63"/>
      <c r="P359" s="63"/>
      <c r="Q359" s="63"/>
      <c r="R359" s="63"/>
      <c r="S359" s="63"/>
      <c r="T359" s="63"/>
    </row>
    <row r="360" spans="2:20">
      <c r="B360" s="63"/>
      <c r="C360" s="163" t="s">
        <v>1781</v>
      </c>
      <c r="D360" s="163"/>
      <c r="E360" s="63" t="s">
        <v>1782</v>
      </c>
      <c r="F360" s="63"/>
      <c r="G360" s="63" t="str">
        <f t="shared" si="5"/>
        <v>4606　道路凍結防止剤</v>
      </c>
      <c r="H360" s="163"/>
      <c r="I360" s="63"/>
      <c r="J360" s="63"/>
      <c r="K360" s="63"/>
      <c r="L360" s="63"/>
      <c r="M360" s="63"/>
      <c r="N360" s="63"/>
      <c r="O360" s="63"/>
      <c r="P360" s="63"/>
      <c r="Q360" s="63"/>
      <c r="R360" s="63"/>
      <c r="S360" s="63"/>
      <c r="T360" s="63"/>
    </row>
    <row r="361" spans="2:20">
      <c r="B361" s="63"/>
      <c r="C361" s="163" t="s">
        <v>1783</v>
      </c>
      <c r="D361" s="163"/>
      <c r="E361" s="63" t="s">
        <v>1784</v>
      </c>
      <c r="F361" s="63"/>
      <c r="G361" s="63" t="str">
        <f t="shared" si="5"/>
        <v>4701　医療機器</v>
      </c>
      <c r="H361" s="163"/>
      <c r="I361" s="63"/>
      <c r="J361" s="63"/>
      <c r="K361" s="63"/>
      <c r="L361" s="63"/>
      <c r="M361" s="63"/>
      <c r="N361" s="63"/>
      <c r="O361" s="63"/>
      <c r="P361" s="63"/>
      <c r="Q361" s="63"/>
      <c r="R361" s="63"/>
      <c r="S361" s="63"/>
      <c r="T361" s="63"/>
    </row>
    <row r="362" spans="2:20">
      <c r="B362" s="63"/>
      <c r="C362" s="163" t="s">
        <v>1785</v>
      </c>
      <c r="D362" s="163"/>
      <c r="E362" s="63" t="s">
        <v>1786</v>
      </c>
      <c r="F362" s="63"/>
      <c r="G362" s="63" t="str">
        <f t="shared" si="5"/>
        <v>4702　介護用品</v>
      </c>
      <c r="H362" s="163"/>
      <c r="I362" s="63"/>
      <c r="J362" s="63"/>
      <c r="K362" s="63"/>
      <c r="L362" s="63"/>
      <c r="M362" s="63"/>
      <c r="N362" s="63"/>
      <c r="O362" s="63"/>
      <c r="P362" s="63"/>
      <c r="Q362" s="63"/>
      <c r="R362" s="63"/>
      <c r="S362" s="63"/>
      <c r="T362" s="63"/>
    </row>
    <row r="363" spans="2:20">
      <c r="B363" s="63"/>
      <c r="C363" s="163" t="s">
        <v>1787</v>
      </c>
      <c r="D363" s="163"/>
      <c r="E363" s="63" t="s">
        <v>1788</v>
      </c>
      <c r="F363" s="63"/>
      <c r="G363" s="63" t="str">
        <f t="shared" si="5"/>
        <v>4801　農業園芸用品</v>
      </c>
      <c r="H363" s="163"/>
      <c r="I363" s="63"/>
      <c r="J363" s="63"/>
      <c r="K363" s="63"/>
      <c r="L363" s="63"/>
      <c r="M363" s="63"/>
      <c r="N363" s="63"/>
      <c r="O363" s="63"/>
      <c r="P363" s="63"/>
      <c r="Q363" s="63"/>
      <c r="R363" s="63"/>
      <c r="S363" s="63"/>
      <c r="T363" s="63"/>
    </row>
    <row r="364" spans="2:20">
      <c r="B364" s="63"/>
      <c r="C364" s="163" t="s">
        <v>1789</v>
      </c>
      <c r="D364" s="163"/>
      <c r="E364" s="63" t="s">
        <v>1790</v>
      </c>
      <c r="F364" s="63"/>
      <c r="G364" s="63" t="str">
        <f t="shared" si="5"/>
        <v>4901　鉄鋼・非鉄製品</v>
      </c>
      <c r="H364" s="163"/>
      <c r="I364" s="63"/>
      <c r="J364" s="63"/>
      <c r="K364" s="63"/>
      <c r="L364" s="63"/>
      <c r="M364" s="63"/>
      <c r="N364" s="63"/>
      <c r="O364" s="63"/>
      <c r="P364" s="63"/>
      <c r="Q364" s="63"/>
      <c r="R364" s="63"/>
      <c r="S364" s="63"/>
      <c r="T364" s="63"/>
    </row>
    <row r="365" spans="2:20">
      <c r="B365" s="63"/>
      <c r="C365" s="163" t="s">
        <v>1791</v>
      </c>
      <c r="D365" s="163"/>
      <c r="E365" s="63" t="s">
        <v>1792</v>
      </c>
      <c r="F365" s="63"/>
      <c r="G365" s="63" t="str">
        <f t="shared" si="5"/>
        <v>4902　仮設資材</v>
      </c>
      <c r="H365" s="163"/>
      <c r="I365" s="63"/>
      <c r="J365" s="63"/>
      <c r="K365" s="63"/>
      <c r="L365" s="63"/>
      <c r="M365" s="63"/>
      <c r="N365" s="63"/>
      <c r="O365" s="63"/>
      <c r="P365" s="63"/>
      <c r="Q365" s="63"/>
      <c r="R365" s="63"/>
      <c r="S365" s="63"/>
      <c r="T365" s="63"/>
    </row>
    <row r="366" spans="2:20">
      <c r="B366" s="63"/>
      <c r="C366" s="163" t="s">
        <v>1793</v>
      </c>
      <c r="D366" s="163"/>
      <c r="E366" s="63" t="s">
        <v>1794</v>
      </c>
      <c r="F366" s="63"/>
      <c r="G366" s="63" t="str">
        <f t="shared" si="5"/>
        <v>4903　セメント・石灰</v>
      </c>
      <c r="H366" s="63"/>
      <c r="I366" s="63"/>
      <c r="J366" s="63"/>
      <c r="K366" s="63"/>
      <c r="L366" s="63"/>
      <c r="M366" s="63"/>
      <c r="N366" s="63"/>
      <c r="O366" s="63"/>
      <c r="P366" s="63"/>
      <c r="Q366" s="63"/>
      <c r="R366" s="63"/>
      <c r="S366" s="63"/>
      <c r="T366" s="63"/>
    </row>
    <row r="367" spans="2:20">
      <c r="B367" s="63"/>
      <c r="C367" s="163" t="s">
        <v>1795</v>
      </c>
      <c r="D367" s="163"/>
      <c r="E367" s="63" t="s">
        <v>1796</v>
      </c>
      <c r="F367" s="63"/>
      <c r="G367" s="63" t="str">
        <f t="shared" si="5"/>
        <v>4904　道路建設資材</v>
      </c>
      <c r="H367" s="63"/>
      <c r="I367" s="63"/>
      <c r="J367" s="63"/>
      <c r="K367" s="63"/>
      <c r="L367" s="63"/>
      <c r="M367" s="63"/>
      <c r="N367" s="63"/>
      <c r="O367" s="63"/>
      <c r="P367" s="63"/>
      <c r="Q367" s="63"/>
      <c r="R367" s="63"/>
      <c r="S367" s="63"/>
      <c r="T367" s="63"/>
    </row>
    <row r="368" spans="2:20">
      <c r="B368" s="63"/>
      <c r="C368" s="163" t="s">
        <v>1797</v>
      </c>
      <c r="D368" s="163"/>
      <c r="E368" s="63" t="s">
        <v>1798</v>
      </c>
      <c r="F368" s="63"/>
      <c r="G368" s="63" t="str">
        <f t="shared" ref="G368:G379" si="7">CONCATENATE(C368,"　",E368)</f>
        <v>4905　木材・骨材</v>
      </c>
      <c r="H368" s="63"/>
      <c r="I368" s="63"/>
      <c r="J368" s="63"/>
      <c r="K368" s="63"/>
      <c r="L368" s="63"/>
      <c r="M368" s="63"/>
      <c r="N368" s="63"/>
      <c r="O368" s="63"/>
      <c r="P368" s="63"/>
      <c r="Q368" s="63"/>
      <c r="R368" s="63"/>
      <c r="S368" s="63"/>
      <c r="T368" s="63"/>
    </row>
    <row r="369" spans="2:20">
      <c r="B369" s="63"/>
      <c r="C369" s="163" t="s">
        <v>1799</v>
      </c>
      <c r="D369" s="163"/>
      <c r="E369" s="63" t="s">
        <v>1800</v>
      </c>
      <c r="F369" s="63"/>
      <c r="G369" s="63" t="str">
        <f t="shared" si="7"/>
        <v>5001　看板</v>
      </c>
      <c r="H369" s="63"/>
      <c r="I369" s="63"/>
      <c r="J369" s="63"/>
      <c r="K369" s="63"/>
      <c r="L369" s="63"/>
      <c r="M369" s="63"/>
      <c r="N369" s="63"/>
      <c r="O369" s="63"/>
      <c r="P369" s="63"/>
      <c r="Q369" s="63"/>
      <c r="R369" s="63"/>
      <c r="S369" s="63"/>
      <c r="T369" s="63"/>
    </row>
    <row r="370" spans="2:20">
      <c r="B370" s="63"/>
      <c r="C370" s="163" t="s">
        <v>1801</v>
      </c>
      <c r="D370" s="163"/>
      <c r="E370" s="63" t="s">
        <v>1802</v>
      </c>
      <c r="F370" s="63"/>
      <c r="G370" s="63" t="str">
        <f t="shared" si="7"/>
        <v>5002　展示品</v>
      </c>
      <c r="H370" s="63"/>
      <c r="I370" s="63"/>
      <c r="J370" s="63"/>
      <c r="K370" s="63"/>
      <c r="L370" s="63"/>
      <c r="M370" s="63"/>
      <c r="N370" s="63"/>
      <c r="O370" s="63"/>
      <c r="P370" s="63"/>
      <c r="Q370" s="63"/>
      <c r="R370" s="63"/>
      <c r="S370" s="63"/>
      <c r="T370" s="63"/>
    </row>
    <row r="371" spans="2:20">
      <c r="B371" s="63"/>
      <c r="C371" s="163" t="s">
        <v>1803</v>
      </c>
      <c r="D371" s="163"/>
      <c r="E371" s="63" t="s">
        <v>1804</v>
      </c>
      <c r="F371" s="63"/>
      <c r="G371" s="63" t="str">
        <f t="shared" si="7"/>
        <v>5003　シール・プレート</v>
      </c>
      <c r="H371" s="63"/>
      <c r="I371" s="63"/>
      <c r="J371" s="63"/>
      <c r="K371" s="63"/>
      <c r="L371" s="63"/>
      <c r="M371" s="63"/>
      <c r="N371" s="63"/>
      <c r="O371" s="63"/>
      <c r="P371" s="63"/>
      <c r="Q371" s="63"/>
      <c r="R371" s="63"/>
      <c r="S371" s="63"/>
      <c r="T371" s="63"/>
    </row>
    <row r="372" spans="2:20">
      <c r="B372" s="63"/>
      <c r="C372" s="163" t="s">
        <v>1805</v>
      </c>
      <c r="D372" s="163"/>
      <c r="E372" s="63" t="s">
        <v>1806</v>
      </c>
      <c r="F372" s="63"/>
      <c r="G372" s="63" t="str">
        <f t="shared" si="7"/>
        <v>5101　大型ごみ焼却炉</v>
      </c>
      <c r="H372" s="63"/>
      <c r="I372" s="63"/>
      <c r="J372" s="63"/>
      <c r="K372" s="63"/>
      <c r="L372" s="63"/>
      <c r="M372" s="63"/>
      <c r="N372" s="63"/>
      <c r="O372" s="63"/>
      <c r="P372" s="63"/>
      <c r="Q372" s="63"/>
      <c r="R372" s="63"/>
      <c r="S372" s="63"/>
      <c r="T372" s="63"/>
    </row>
    <row r="373" spans="2:20">
      <c r="B373" s="63"/>
      <c r="C373" s="163" t="s">
        <v>1807</v>
      </c>
      <c r="D373" s="163"/>
      <c r="E373" s="63" t="s">
        <v>1808</v>
      </c>
      <c r="F373" s="63"/>
      <c r="G373" s="63" t="str">
        <f t="shared" si="7"/>
        <v>5102　生ごみ処理機</v>
      </c>
      <c r="H373" s="63"/>
      <c r="I373" s="63"/>
      <c r="J373" s="63"/>
      <c r="K373" s="63"/>
      <c r="L373" s="63"/>
      <c r="M373" s="63"/>
      <c r="N373" s="63"/>
      <c r="O373" s="63"/>
      <c r="P373" s="63"/>
      <c r="Q373" s="63"/>
      <c r="R373" s="63"/>
      <c r="S373" s="63"/>
      <c r="T373" s="63"/>
    </row>
    <row r="374" spans="2:20">
      <c r="B374" s="63"/>
      <c r="C374" s="163" t="s">
        <v>1809</v>
      </c>
      <c r="D374" s="163"/>
      <c r="E374" s="63" t="s">
        <v>1810</v>
      </c>
      <c r="F374" s="63"/>
      <c r="G374" s="63" t="str">
        <f t="shared" si="7"/>
        <v>5201　消防ポンプ・ホース</v>
      </c>
      <c r="H374" s="63"/>
      <c r="I374" s="63"/>
      <c r="J374" s="63"/>
      <c r="K374" s="63"/>
      <c r="L374" s="63"/>
      <c r="M374" s="63"/>
      <c r="N374" s="63"/>
      <c r="O374" s="63"/>
      <c r="P374" s="63"/>
      <c r="Q374" s="63"/>
      <c r="R374" s="63"/>
      <c r="S374" s="63"/>
      <c r="T374" s="63"/>
    </row>
    <row r="375" spans="2:20">
      <c r="B375" s="63"/>
      <c r="C375" s="163" t="s">
        <v>1811</v>
      </c>
      <c r="D375" s="163"/>
      <c r="E375" s="63" t="s">
        <v>1812</v>
      </c>
      <c r="F375" s="63"/>
      <c r="G375" s="63" t="str">
        <f t="shared" si="7"/>
        <v>5202　消火器</v>
      </c>
      <c r="H375" s="63"/>
      <c r="I375" s="63"/>
      <c r="J375" s="63"/>
      <c r="K375" s="63"/>
      <c r="L375" s="63"/>
      <c r="M375" s="63"/>
      <c r="N375" s="63"/>
      <c r="O375" s="63"/>
      <c r="P375" s="63"/>
      <c r="Q375" s="63"/>
      <c r="R375" s="63"/>
      <c r="S375" s="63"/>
      <c r="T375" s="63"/>
    </row>
    <row r="376" spans="2:20">
      <c r="B376" s="63"/>
      <c r="C376" s="163" t="s">
        <v>1813</v>
      </c>
      <c r="D376" s="163"/>
      <c r="E376" s="63" t="s">
        <v>1814</v>
      </c>
      <c r="F376" s="63"/>
      <c r="G376" s="63" t="str">
        <f t="shared" si="7"/>
        <v>5301　水道用品</v>
      </c>
      <c r="H376" s="63"/>
      <c r="I376" s="63"/>
      <c r="J376" s="63"/>
      <c r="K376" s="63"/>
      <c r="L376" s="63"/>
      <c r="M376" s="63"/>
      <c r="N376" s="63"/>
      <c r="O376" s="63"/>
      <c r="P376" s="63"/>
      <c r="Q376" s="63"/>
      <c r="R376" s="63"/>
      <c r="S376" s="63"/>
      <c r="T376" s="63"/>
    </row>
    <row r="377" spans="2:20">
      <c r="B377" s="63"/>
      <c r="C377" s="163" t="s">
        <v>1815</v>
      </c>
      <c r="D377" s="163"/>
      <c r="E377" s="63" t="s">
        <v>1816</v>
      </c>
      <c r="F377" s="63"/>
      <c r="G377" s="63" t="str">
        <f t="shared" si="7"/>
        <v>5401　警報装置</v>
      </c>
      <c r="H377" s="63"/>
      <c r="I377" s="63"/>
      <c r="J377" s="63"/>
      <c r="K377" s="63"/>
      <c r="L377" s="63"/>
      <c r="M377" s="63"/>
      <c r="N377" s="63"/>
      <c r="O377" s="63"/>
      <c r="P377" s="63"/>
      <c r="Q377" s="63"/>
      <c r="R377" s="63"/>
      <c r="S377" s="63"/>
      <c r="T377" s="63"/>
    </row>
    <row r="378" spans="2:20">
      <c r="B378" s="63"/>
      <c r="C378" s="163" t="s">
        <v>1817</v>
      </c>
      <c r="D378" s="163"/>
      <c r="E378" s="63" t="s">
        <v>1818</v>
      </c>
      <c r="F378" s="63"/>
      <c r="G378" s="63" t="str">
        <f t="shared" si="7"/>
        <v>5402　監視装置</v>
      </c>
      <c r="H378" s="63"/>
      <c r="I378" s="63"/>
      <c r="J378" s="63"/>
      <c r="K378" s="63"/>
      <c r="L378" s="63"/>
      <c r="M378" s="63"/>
      <c r="N378" s="63"/>
      <c r="O378" s="63"/>
      <c r="P378" s="63"/>
      <c r="Q378" s="63"/>
      <c r="R378" s="63"/>
      <c r="S378" s="63"/>
      <c r="T378" s="63"/>
    </row>
    <row r="379" spans="2:20">
      <c r="B379" s="63"/>
      <c r="C379" s="163" t="s">
        <v>1819</v>
      </c>
      <c r="D379" s="163"/>
      <c r="E379" s="63" t="s">
        <v>1133</v>
      </c>
      <c r="F379" s="63"/>
      <c r="G379" s="63" t="str">
        <f t="shared" si="7"/>
        <v>5501　その他</v>
      </c>
      <c r="H379" s="63"/>
      <c r="I379" s="63"/>
      <c r="J379" s="63"/>
      <c r="K379" s="63"/>
      <c r="L379" s="63"/>
      <c r="M379" s="63"/>
      <c r="N379" s="63"/>
      <c r="O379" s="63"/>
      <c r="P379" s="63"/>
      <c r="Q379" s="63"/>
      <c r="R379" s="63"/>
      <c r="S379" s="63"/>
      <c r="T379" s="63"/>
    </row>
    <row r="380" spans="2:20">
      <c r="B380" s="63"/>
      <c r="C380" s="63"/>
      <c r="D380" s="63"/>
      <c r="E380" s="63"/>
      <c r="F380" s="63"/>
      <c r="G380" s="63"/>
      <c r="H380" s="63"/>
      <c r="I380" s="63"/>
      <c r="J380" s="63"/>
      <c r="K380" s="63"/>
      <c r="L380" s="63"/>
      <c r="M380" s="63"/>
      <c r="N380" s="63"/>
      <c r="O380" s="63"/>
      <c r="P380" s="63"/>
      <c r="Q380" s="63"/>
      <c r="R380" s="63"/>
      <c r="S380" s="63"/>
      <c r="T380" s="63"/>
    </row>
    <row r="381" spans="2:20">
      <c r="B381" s="63"/>
      <c r="C381" s="63"/>
      <c r="D381" s="63"/>
      <c r="E381" s="63"/>
      <c r="F381" s="63"/>
      <c r="G381" s="63"/>
      <c r="H381" s="63"/>
      <c r="I381" s="63"/>
      <c r="J381" s="63"/>
      <c r="K381" s="63"/>
      <c r="L381" s="63"/>
      <c r="M381" s="63"/>
      <c r="N381" s="63"/>
      <c r="O381" s="63"/>
      <c r="P381" s="63"/>
      <c r="Q381" s="63"/>
      <c r="R381" s="63"/>
      <c r="S381" s="63"/>
      <c r="T381" s="63"/>
    </row>
    <row r="382" spans="2:20">
      <c r="B382" s="63"/>
      <c r="C382" s="63"/>
      <c r="D382" s="63"/>
      <c r="E382" s="63"/>
      <c r="F382" s="63"/>
      <c r="G382" s="63"/>
      <c r="H382" s="63"/>
      <c r="I382" s="63"/>
      <c r="J382" s="63"/>
      <c r="K382" s="63"/>
      <c r="L382" s="63"/>
      <c r="M382" s="63"/>
      <c r="N382" s="63"/>
      <c r="O382" s="63"/>
      <c r="P382" s="63"/>
      <c r="Q382" s="63"/>
      <c r="R382" s="63"/>
      <c r="S382" s="63"/>
      <c r="T382" s="63"/>
    </row>
    <row r="383" spans="2:20">
      <c r="B383" s="63"/>
      <c r="C383" s="63"/>
      <c r="D383" s="63"/>
      <c r="E383" s="63"/>
      <c r="F383" s="63"/>
      <c r="G383" s="63"/>
      <c r="H383" s="63"/>
      <c r="I383" s="63"/>
      <c r="J383" s="63"/>
      <c r="K383" s="63"/>
      <c r="L383" s="63"/>
      <c r="M383" s="63"/>
      <c r="N383" s="63"/>
      <c r="O383" s="63"/>
      <c r="P383" s="63"/>
      <c r="Q383" s="63"/>
      <c r="R383" s="63"/>
      <c r="S383" s="63"/>
      <c r="T383" s="63"/>
    </row>
    <row r="384" spans="2:20">
      <c r="B384" s="63"/>
      <c r="C384" s="63"/>
      <c r="D384" s="63"/>
      <c r="E384" s="63"/>
      <c r="F384" s="63"/>
      <c r="G384" s="63"/>
      <c r="H384" s="63"/>
      <c r="I384" s="63"/>
      <c r="J384" s="63"/>
      <c r="K384" s="63"/>
      <c r="L384" s="63"/>
      <c r="M384" s="63"/>
      <c r="N384" s="63"/>
      <c r="O384" s="63"/>
      <c r="P384" s="63"/>
      <c r="Q384" s="63"/>
      <c r="R384" s="63"/>
      <c r="S384" s="63"/>
      <c r="T384" s="63"/>
    </row>
    <row r="385" spans="2:20">
      <c r="B385" s="63"/>
      <c r="C385" s="63"/>
      <c r="D385" s="63"/>
      <c r="E385" s="63"/>
      <c r="F385" s="63"/>
      <c r="G385" s="63"/>
      <c r="H385" s="63"/>
      <c r="I385" s="63"/>
      <c r="J385" s="63"/>
      <c r="K385" s="63"/>
      <c r="L385" s="63"/>
      <c r="M385" s="63"/>
      <c r="N385" s="63"/>
      <c r="O385" s="63"/>
      <c r="P385" s="63"/>
      <c r="Q385" s="63"/>
      <c r="R385" s="63"/>
      <c r="S385" s="63"/>
      <c r="T385" s="63"/>
    </row>
  </sheetData>
  <sheetProtection algorithmName="SHA-512" hashValue="tPBgogYsDWBzMAB0qP93xBZRPikssZ0JcNuS1Gl4T3RJC7L7yj7SMs03Lnk5E8N5qeNBN+B5qBhKl+hEb4a7VA==" saltValue="r1cSYeUkKlAoJCvVKLq0tA==" spinCount="100000" sheet="1" selectLockedCells="1"/>
  <mergeCells count="542">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P132:Q132"/>
    <mergeCell ref="C139:E139"/>
    <mergeCell ref="G139:O139"/>
    <mergeCell ref="C140:E140"/>
    <mergeCell ref="G140:O140"/>
    <mergeCell ref="C142:E142"/>
    <mergeCell ref="G142:H142"/>
    <mergeCell ref="J142:M142"/>
    <mergeCell ref="N142:N143"/>
    <mergeCell ref="C143:E143"/>
    <mergeCell ref="G143:H143"/>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C152:E152"/>
    <mergeCell ref="G152:J152"/>
    <mergeCell ref="L152:M152"/>
    <mergeCell ref="N152:O152"/>
    <mergeCell ref="B158:B159"/>
    <mergeCell ref="C158:C159"/>
    <mergeCell ref="D158:F159"/>
    <mergeCell ref="G158:G159"/>
    <mergeCell ref="H158:M159"/>
    <mergeCell ref="N158:O158"/>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B168:B169"/>
    <mergeCell ref="C168:C169"/>
    <mergeCell ref="D168:F169"/>
    <mergeCell ref="G168:G169"/>
    <mergeCell ref="H168:M169"/>
    <mergeCell ref="N168:O168"/>
    <mergeCell ref="P168:R169"/>
    <mergeCell ref="N169:O169"/>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D202:E202"/>
    <mergeCell ref="G202:H202"/>
    <mergeCell ref="G204:H204"/>
    <mergeCell ref="G206:H206"/>
    <mergeCell ref="G209:N209"/>
    <mergeCell ref="G212:H212"/>
    <mergeCell ref="P182:R183"/>
    <mergeCell ref="N183:O183"/>
    <mergeCell ref="C185:Q185"/>
    <mergeCell ref="N194:Q194"/>
    <mergeCell ref="G199:H199"/>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3" orientation="landscape" horizontalDpi="300" verticalDpi="300" r:id="rId1"/>
  <headerFooter alignWithMargins="0">
    <oddHeader>&amp;R&amp;"ＭＳ ゴシック,標準"&amp;8令和８年度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pageSetUpPr fitToPage="1"/>
  </sheetPr>
  <dimension ref="A1:T35"/>
  <sheetViews>
    <sheetView view="pageBreakPreview" zoomScale="85" zoomScaleNormal="80" zoomScaleSheetLayoutView="85" workbookViewId="0"/>
  </sheetViews>
  <sheetFormatPr defaultRowHeight="13.5"/>
  <cols>
    <col min="1" max="1" width="6" style="343" customWidth="1"/>
    <col min="2" max="2" width="2.875" style="343" customWidth="1"/>
    <col min="3" max="3" width="15.5" style="343" customWidth="1"/>
    <col min="4" max="4" width="7.75" style="343" customWidth="1"/>
    <col min="5" max="5" width="8.625" style="343" customWidth="1"/>
    <col min="6" max="6" width="5.625" style="343" bestFit="1" customWidth="1"/>
    <col min="7" max="7" width="1" style="343" customWidth="1"/>
    <col min="8" max="19" width="9.375" style="2" customWidth="1"/>
    <col min="20" max="257" width="9" style="343"/>
    <col min="258" max="258" width="6" style="343" customWidth="1"/>
    <col min="259" max="259" width="2.875" style="343" customWidth="1"/>
    <col min="260" max="260" width="15.5" style="343" customWidth="1"/>
    <col min="261" max="261" width="7.75" style="343" customWidth="1"/>
    <col min="262" max="262" width="8.625" style="343" customWidth="1"/>
    <col min="263" max="263" width="5.625" style="343" bestFit="1" customWidth="1"/>
    <col min="264" max="264" width="1" style="343" customWidth="1"/>
    <col min="265" max="275" width="9.375" style="343" customWidth="1"/>
    <col min="276" max="513" width="9" style="343"/>
    <col min="514" max="514" width="6" style="343" customWidth="1"/>
    <col min="515" max="515" width="2.875" style="343" customWidth="1"/>
    <col min="516" max="516" width="15.5" style="343" customWidth="1"/>
    <col min="517" max="517" width="7.75" style="343" customWidth="1"/>
    <col min="518" max="518" width="8.625" style="343" customWidth="1"/>
    <col min="519" max="519" width="5.625" style="343" bestFit="1" customWidth="1"/>
    <col min="520" max="520" width="1" style="343" customWidth="1"/>
    <col min="521" max="531" width="9.375" style="343" customWidth="1"/>
    <col min="532" max="769" width="9" style="343"/>
    <col min="770" max="770" width="6" style="343" customWidth="1"/>
    <col min="771" max="771" width="2.875" style="343" customWidth="1"/>
    <col min="772" max="772" width="15.5" style="343" customWidth="1"/>
    <col min="773" max="773" width="7.75" style="343" customWidth="1"/>
    <col min="774" max="774" width="8.625" style="343" customWidth="1"/>
    <col min="775" max="775" width="5.625" style="343" bestFit="1" customWidth="1"/>
    <col min="776" max="776" width="1" style="343" customWidth="1"/>
    <col min="777" max="787" width="9.375" style="343" customWidth="1"/>
    <col min="788" max="1025" width="9" style="343"/>
    <col min="1026" max="1026" width="6" style="343" customWidth="1"/>
    <col min="1027" max="1027" width="2.875" style="343" customWidth="1"/>
    <col min="1028" max="1028" width="15.5" style="343" customWidth="1"/>
    <col min="1029" max="1029" width="7.75" style="343" customWidth="1"/>
    <col min="1030" max="1030" width="8.625" style="343" customWidth="1"/>
    <col min="1031" max="1031" width="5.625" style="343" bestFit="1" customWidth="1"/>
    <col min="1032" max="1032" width="1" style="343" customWidth="1"/>
    <col min="1033" max="1043" width="9.375" style="343" customWidth="1"/>
    <col min="1044" max="1281" width="9" style="343"/>
    <col min="1282" max="1282" width="6" style="343" customWidth="1"/>
    <col min="1283" max="1283" width="2.875" style="343" customWidth="1"/>
    <col min="1284" max="1284" width="15.5" style="343" customWidth="1"/>
    <col min="1285" max="1285" width="7.75" style="343" customWidth="1"/>
    <col min="1286" max="1286" width="8.625" style="343" customWidth="1"/>
    <col min="1287" max="1287" width="5.625" style="343" bestFit="1" customWidth="1"/>
    <col min="1288" max="1288" width="1" style="343" customWidth="1"/>
    <col min="1289" max="1299" width="9.375" style="343" customWidth="1"/>
    <col min="1300" max="1537" width="9" style="343"/>
    <col min="1538" max="1538" width="6" style="343" customWidth="1"/>
    <col min="1539" max="1539" width="2.875" style="343" customWidth="1"/>
    <col min="1540" max="1540" width="15.5" style="343" customWidth="1"/>
    <col min="1541" max="1541" width="7.75" style="343" customWidth="1"/>
    <col min="1542" max="1542" width="8.625" style="343" customWidth="1"/>
    <col min="1543" max="1543" width="5.625" style="343" bestFit="1" customWidth="1"/>
    <col min="1544" max="1544" width="1" style="343" customWidth="1"/>
    <col min="1545" max="1555" width="9.375" style="343" customWidth="1"/>
    <col min="1556" max="1793" width="9" style="343"/>
    <col min="1794" max="1794" width="6" style="343" customWidth="1"/>
    <col min="1795" max="1795" width="2.875" style="343" customWidth="1"/>
    <col min="1796" max="1796" width="15.5" style="343" customWidth="1"/>
    <col min="1797" max="1797" width="7.75" style="343" customWidth="1"/>
    <col min="1798" max="1798" width="8.625" style="343" customWidth="1"/>
    <col min="1799" max="1799" width="5.625" style="343" bestFit="1" customWidth="1"/>
    <col min="1800" max="1800" width="1" style="343" customWidth="1"/>
    <col min="1801" max="1811" width="9.375" style="343" customWidth="1"/>
    <col min="1812" max="2049" width="9" style="343"/>
    <col min="2050" max="2050" width="6" style="343" customWidth="1"/>
    <col min="2051" max="2051" width="2.875" style="343" customWidth="1"/>
    <col min="2052" max="2052" width="15.5" style="343" customWidth="1"/>
    <col min="2053" max="2053" width="7.75" style="343" customWidth="1"/>
    <col min="2054" max="2054" width="8.625" style="343" customWidth="1"/>
    <col min="2055" max="2055" width="5.625" style="343" bestFit="1" customWidth="1"/>
    <col min="2056" max="2056" width="1" style="343" customWidth="1"/>
    <col min="2057" max="2067" width="9.375" style="343" customWidth="1"/>
    <col min="2068" max="2305" width="9" style="343"/>
    <col min="2306" max="2306" width="6" style="343" customWidth="1"/>
    <col min="2307" max="2307" width="2.875" style="343" customWidth="1"/>
    <col min="2308" max="2308" width="15.5" style="343" customWidth="1"/>
    <col min="2309" max="2309" width="7.75" style="343" customWidth="1"/>
    <col min="2310" max="2310" width="8.625" style="343" customWidth="1"/>
    <col min="2311" max="2311" width="5.625" style="343" bestFit="1" customWidth="1"/>
    <col min="2312" max="2312" width="1" style="343" customWidth="1"/>
    <col min="2313" max="2323" width="9.375" style="343" customWidth="1"/>
    <col min="2324" max="2561" width="9" style="343"/>
    <col min="2562" max="2562" width="6" style="343" customWidth="1"/>
    <col min="2563" max="2563" width="2.875" style="343" customWidth="1"/>
    <col min="2564" max="2564" width="15.5" style="343" customWidth="1"/>
    <col min="2565" max="2565" width="7.75" style="343" customWidth="1"/>
    <col min="2566" max="2566" width="8.625" style="343" customWidth="1"/>
    <col min="2567" max="2567" width="5.625" style="343" bestFit="1" customWidth="1"/>
    <col min="2568" max="2568" width="1" style="343" customWidth="1"/>
    <col min="2569" max="2579" width="9.375" style="343" customWidth="1"/>
    <col min="2580" max="2817" width="9" style="343"/>
    <col min="2818" max="2818" width="6" style="343" customWidth="1"/>
    <col min="2819" max="2819" width="2.875" style="343" customWidth="1"/>
    <col min="2820" max="2820" width="15.5" style="343" customWidth="1"/>
    <col min="2821" max="2821" width="7.75" style="343" customWidth="1"/>
    <col min="2822" max="2822" width="8.625" style="343" customWidth="1"/>
    <col min="2823" max="2823" width="5.625" style="343" bestFit="1" customWidth="1"/>
    <col min="2824" max="2824" width="1" style="343" customWidth="1"/>
    <col min="2825" max="2835" width="9.375" style="343" customWidth="1"/>
    <col min="2836" max="3073" width="9" style="343"/>
    <col min="3074" max="3074" width="6" style="343" customWidth="1"/>
    <col min="3075" max="3075" width="2.875" style="343" customWidth="1"/>
    <col min="3076" max="3076" width="15.5" style="343" customWidth="1"/>
    <col min="3077" max="3077" width="7.75" style="343" customWidth="1"/>
    <col min="3078" max="3078" width="8.625" style="343" customWidth="1"/>
    <col min="3079" max="3079" width="5.625" style="343" bestFit="1" customWidth="1"/>
    <col min="3080" max="3080" width="1" style="343" customWidth="1"/>
    <col min="3081" max="3091" width="9.375" style="343" customWidth="1"/>
    <col min="3092" max="3329" width="9" style="343"/>
    <col min="3330" max="3330" width="6" style="343" customWidth="1"/>
    <col min="3331" max="3331" width="2.875" style="343" customWidth="1"/>
    <col min="3332" max="3332" width="15.5" style="343" customWidth="1"/>
    <col min="3333" max="3333" width="7.75" style="343" customWidth="1"/>
    <col min="3334" max="3334" width="8.625" style="343" customWidth="1"/>
    <col min="3335" max="3335" width="5.625" style="343" bestFit="1" customWidth="1"/>
    <col min="3336" max="3336" width="1" style="343" customWidth="1"/>
    <col min="3337" max="3347" width="9.375" style="343" customWidth="1"/>
    <col min="3348" max="3585" width="9" style="343"/>
    <col min="3586" max="3586" width="6" style="343" customWidth="1"/>
    <col min="3587" max="3587" width="2.875" style="343" customWidth="1"/>
    <col min="3588" max="3588" width="15.5" style="343" customWidth="1"/>
    <col min="3589" max="3589" width="7.75" style="343" customWidth="1"/>
    <col min="3590" max="3590" width="8.625" style="343" customWidth="1"/>
    <col min="3591" max="3591" width="5.625" style="343" bestFit="1" customWidth="1"/>
    <col min="3592" max="3592" width="1" style="343" customWidth="1"/>
    <col min="3593" max="3603" width="9.375" style="343" customWidth="1"/>
    <col min="3604" max="3841" width="9" style="343"/>
    <col min="3842" max="3842" width="6" style="343" customWidth="1"/>
    <col min="3843" max="3843" width="2.875" style="343" customWidth="1"/>
    <col min="3844" max="3844" width="15.5" style="343" customWidth="1"/>
    <col min="3845" max="3845" width="7.75" style="343" customWidth="1"/>
    <col min="3846" max="3846" width="8.625" style="343" customWidth="1"/>
    <col min="3847" max="3847" width="5.625" style="343" bestFit="1" customWidth="1"/>
    <col min="3848" max="3848" width="1" style="343" customWidth="1"/>
    <col min="3849" max="3859" width="9.375" style="343" customWidth="1"/>
    <col min="3860" max="4097" width="9" style="343"/>
    <col min="4098" max="4098" width="6" style="343" customWidth="1"/>
    <col min="4099" max="4099" width="2.875" style="343" customWidth="1"/>
    <col min="4100" max="4100" width="15.5" style="343" customWidth="1"/>
    <col min="4101" max="4101" width="7.75" style="343" customWidth="1"/>
    <col min="4102" max="4102" width="8.625" style="343" customWidth="1"/>
    <col min="4103" max="4103" width="5.625" style="343" bestFit="1" customWidth="1"/>
    <col min="4104" max="4104" width="1" style="343" customWidth="1"/>
    <col min="4105" max="4115" width="9.375" style="343" customWidth="1"/>
    <col min="4116" max="4353" width="9" style="343"/>
    <col min="4354" max="4354" width="6" style="343" customWidth="1"/>
    <col min="4355" max="4355" width="2.875" style="343" customWidth="1"/>
    <col min="4356" max="4356" width="15.5" style="343" customWidth="1"/>
    <col min="4357" max="4357" width="7.75" style="343" customWidth="1"/>
    <col min="4358" max="4358" width="8.625" style="343" customWidth="1"/>
    <col min="4359" max="4359" width="5.625" style="343" bestFit="1" customWidth="1"/>
    <col min="4360" max="4360" width="1" style="343" customWidth="1"/>
    <col min="4361" max="4371" width="9.375" style="343" customWidth="1"/>
    <col min="4372" max="4609" width="9" style="343"/>
    <col min="4610" max="4610" width="6" style="343" customWidth="1"/>
    <col min="4611" max="4611" width="2.875" style="343" customWidth="1"/>
    <col min="4612" max="4612" width="15.5" style="343" customWidth="1"/>
    <col min="4613" max="4613" width="7.75" style="343" customWidth="1"/>
    <col min="4614" max="4614" width="8.625" style="343" customWidth="1"/>
    <col min="4615" max="4615" width="5.625" style="343" bestFit="1" customWidth="1"/>
    <col min="4616" max="4616" width="1" style="343" customWidth="1"/>
    <col min="4617" max="4627" width="9.375" style="343" customWidth="1"/>
    <col min="4628" max="4865" width="9" style="343"/>
    <col min="4866" max="4866" width="6" style="343" customWidth="1"/>
    <col min="4867" max="4867" width="2.875" style="343" customWidth="1"/>
    <col min="4868" max="4868" width="15.5" style="343" customWidth="1"/>
    <col min="4869" max="4869" width="7.75" style="343" customWidth="1"/>
    <col min="4870" max="4870" width="8.625" style="343" customWidth="1"/>
    <col min="4871" max="4871" width="5.625" style="343" bestFit="1" customWidth="1"/>
    <col min="4872" max="4872" width="1" style="343" customWidth="1"/>
    <col min="4873" max="4883" width="9.375" style="343" customWidth="1"/>
    <col min="4884" max="5121" width="9" style="343"/>
    <col min="5122" max="5122" width="6" style="343" customWidth="1"/>
    <col min="5123" max="5123" width="2.875" style="343" customWidth="1"/>
    <col min="5124" max="5124" width="15.5" style="343" customWidth="1"/>
    <col min="5125" max="5125" width="7.75" style="343" customWidth="1"/>
    <col min="5126" max="5126" width="8.625" style="343" customWidth="1"/>
    <col min="5127" max="5127" width="5.625" style="343" bestFit="1" customWidth="1"/>
    <col min="5128" max="5128" width="1" style="343" customWidth="1"/>
    <col min="5129" max="5139" width="9.375" style="343" customWidth="1"/>
    <col min="5140" max="5377" width="9" style="343"/>
    <col min="5378" max="5378" width="6" style="343" customWidth="1"/>
    <col min="5379" max="5379" width="2.875" style="343" customWidth="1"/>
    <col min="5380" max="5380" width="15.5" style="343" customWidth="1"/>
    <col min="5381" max="5381" width="7.75" style="343" customWidth="1"/>
    <col min="5382" max="5382" width="8.625" style="343" customWidth="1"/>
    <col min="5383" max="5383" width="5.625" style="343" bestFit="1" customWidth="1"/>
    <col min="5384" max="5384" width="1" style="343" customWidth="1"/>
    <col min="5385" max="5395" width="9.375" style="343" customWidth="1"/>
    <col min="5396" max="5633" width="9" style="343"/>
    <col min="5634" max="5634" width="6" style="343" customWidth="1"/>
    <col min="5635" max="5635" width="2.875" style="343" customWidth="1"/>
    <col min="5636" max="5636" width="15.5" style="343" customWidth="1"/>
    <col min="5637" max="5637" width="7.75" style="343" customWidth="1"/>
    <col min="5638" max="5638" width="8.625" style="343" customWidth="1"/>
    <col min="5639" max="5639" width="5.625" style="343" bestFit="1" customWidth="1"/>
    <col min="5640" max="5640" width="1" style="343" customWidth="1"/>
    <col min="5641" max="5651" width="9.375" style="343" customWidth="1"/>
    <col min="5652" max="5889" width="9" style="343"/>
    <col min="5890" max="5890" width="6" style="343" customWidth="1"/>
    <col min="5891" max="5891" width="2.875" style="343" customWidth="1"/>
    <col min="5892" max="5892" width="15.5" style="343" customWidth="1"/>
    <col min="5893" max="5893" width="7.75" style="343" customWidth="1"/>
    <col min="5894" max="5894" width="8.625" style="343" customWidth="1"/>
    <col min="5895" max="5895" width="5.625" style="343" bestFit="1" customWidth="1"/>
    <col min="5896" max="5896" width="1" style="343" customWidth="1"/>
    <col min="5897" max="5907" width="9.375" style="343" customWidth="1"/>
    <col min="5908" max="6145" width="9" style="343"/>
    <col min="6146" max="6146" width="6" style="343" customWidth="1"/>
    <col min="6147" max="6147" width="2.875" style="343" customWidth="1"/>
    <col min="6148" max="6148" width="15.5" style="343" customWidth="1"/>
    <col min="6149" max="6149" width="7.75" style="343" customWidth="1"/>
    <col min="6150" max="6150" width="8.625" style="343" customWidth="1"/>
    <col min="6151" max="6151" width="5.625" style="343" bestFit="1" customWidth="1"/>
    <col min="6152" max="6152" width="1" style="343" customWidth="1"/>
    <col min="6153" max="6163" width="9.375" style="343" customWidth="1"/>
    <col min="6164" max="6401" width="9" style="343"/>
    <col min="6402" max="6402" width="6" style="343" customWidth="1"/>
    <col min="6403" max="6403" width="2.875" style="343" customWidth="1"/>
    <col min="6404" max="6404" width="15.5" style="343" customWidth="1"/>
    <col min="6405" max="6405" width="7.75" style="343" customWidth="1"/>
    <col min="6406" max="6406" width="8.625" style="343" customWidth="1"/>
    <col min="6407" max="6407" width="5.625" style="343" bestFit="1" customWidth="1"/>
    <col min="6408" max="6408" width="1" style="343" customWidth="1"/>
    <col min="6409" max="6419" width="9.375" style="343" customWidth="1"/>
    <col min="6420" max="6657" width="9" style="343"/>
    <col min="6658" max="6658" width="6" style="343" customWidth="1"/>
    <col min="6659" max="6659" width="2.875" style="343" customWidth="1"/>
    <col min="6660" max="6660" width="15.5" style="343" customWidth="1"/>
    <col min="6661" max="6661" width="7.75" style="343" customWidth="1"/>
    <col min="6662" max="6662" width="8.625" style="343" customWidth="1"/>
    <col min="6663" max="6663" width="5.625" style="343" bestFit="1" customWidth="1"/>
    <col min="6664" max="6664" width="1" style="343" customWidth="1"/>
    <col min="6665" max="6675" width="9.375" style="343" customWidth="1"/>
    <col min="6676" max="6913" width="9" style="343"/>
    <col min="6914" max="6914" width="6" style="343" customWidth="1"/>
    <col min="6915" max="6915" width="2.875" style="343" customWidth="1"/>
    <col min="6916" max="6916" width="15.5" style="343" customWidth="1"/>
    <col min="6917" max="6917" width="7.75" style="343" customWidth="1"/>
    <col min="6918" max="6918" width="8.625" style="343" customWidth="1"/>
    <col min="6919" max="6919" width="5.625" style="343" bestFit="1" customWidth="1"/>
    <col min="6920" max="6920" width="1" style="343" customWidth="1"/>
    <col min="6921" max="6931" width="9.375" style="343" customWidth="1"/>
    <col min="6932" max="7169" width="9" style="343"/>
    <col min="7170" max="7170" width="6" style="343" customWidth="1"/>
    <col min="7171" max="7171" width="2.875" style="343" customWidth="1"/>
    <col min="7172" max="7172" width="15.5" style="343" customWidth="1"/>
    <col min="7173" max="7173" width="7.75" style="343" customWidth="1"/>
    <col min="7174" max="7174" width="8.625" style="343" customWidth="1"/>
    <col min="7175" max="7175" width="5.625" style="343" bestFit="1" customWidth="1"/>
    <col min="7176" max="7176" width="1" style="343" customWidth="1"/>
    <col min="7177" max="7187" width="9.375" style="343" customWidth="1"/>
    <col min="7188" max="7425" width="9" style="343"/>
    <col min="7426" max="7426" width="6" style="343" customWidth="1"/>
    <col min="7427" max="7427" width="2.875" style="343" customWidth="1"/>
    <col min="7428" max="7428" width="15.5" style="343" customWidth="1"/>
    <col min="7429" max="7429" width="7.75" style="343" customWidth="1"/>
    <col min="7430" max="7430" width="8.625" style="343" customWidth="1"/>
    <col min="7431" max="7431" width="5.625" style="343" bestFit="1" customWidth="1"/>
    <col min="7432" max="7432" width="1" style="343" customWidth="1"/>
    <col min="7433" max="7443" width="9.375" style="343" customWidth="1"/>
    <col min="7444" max="7681" width="9" style="343"/>
    <col min="7682" max="7682" width="6" style="343" customWidth="1"/>
    <col min="7683" max="7683" width="2.875" style="343" customWidth="1"/>
    <col min="7684" max="7684" width="15.5" style="343" customWidth="1"/>
    <col min="7685" max="7685" width="7.75" style="343" customWidth="1"/>
    <col min="7686" max="7686" width="8.625" style="343" customWidth="1"/>
    <col min="7687" max="7687" width="5.625" style="343" bestFit="1" customWidth="1"/>
    <col min="7688" max="7688" width="1" style="343" customWidth="1"/>
    <col min="7689" max="7699" width="9.375" style="343" customWidth="1"/>
    <col min="7700" max="7937" width="9" style="343"/>
    <col min="7938" max="7938" width="6" style="343" customWidth="1"/>
    <col min="7939" max="7939" width="2.875" style="343" customWidth="1"/>
    <col min="7940" max="7940" width="15.5" style="343" customWidth="1"/>
    <col min="7941" max="7941" width="7.75" style="343" customWidth="1"/>
    <col min="7942" max="7942" width="8.625" style="343" customWidth="1"/>
    <col min="7943" max="7943" width="5.625" style="343" bestFit="1" customWidth="1"/>
    <col min="7944" max="7944" width="1" style="343" customWidth="1"/>
    <col min="7945" max="7955" width="9.375" style="343" customWidth="1"/>
    <col min="7956" max="8193" width="9" style="343"/>
    <col min="8194" max="8194" width="6" style="343" customWidth="1"/>
    <col min="8195" max="8195" width="2.875" style="343" customWidth="1"/>
    <col min="8196" max="8196" width="15.5" style="343" customWidth="1"/>
    <col min="8197" max="8197" width="7.75" style="343" customWidth="1"/>
    <col min="8198" max="8198" width="8.625" style="343" customWidth="1"/>
    <col min="8199" max="8199" width="5.625" style="343" bestFit="1" customWidth="1"/>
    <col min="8200" max="8200" width="1" style="343" customWidth="1"/>
    <col min="8201" max="8211" width="9.375" style="343" customWidth="1"/>
    <col min="8212" max="8449" width="9" style="343"/>
    <col min="8450" max="8450" width="6" style="343" customWidth="1"/>
    <col min="8451" max="8451" width="2.875" style="343" customWidth="1"/>
    <col min="8452" max="8452" width="15.5" style="343" customWidth="1"/>
    <col min="8453" max="8453" width="7.75" style="343" customWidth="1"/>
    <col min="8454" max="8454" width="8.625" style="343" customWidth="1"/>
    <col min="8455" max="8455" width="5.625" style="343" bestFit="1" customWidth="1"/>
    <col min="8456" max="8456" width="1" style="343" customWidth="1"/>
    <col min="8457" max="8467" width="9.375" style="343" customWidth="1"/>
    <col min="8468" max="8705" width="9" style="343"/>
    <col min="8706" max="8706" width="6" style="343" customWidth="1"/>
    <col min="8707" max="8707" width="2.875" style="343" customWidth="1"/>
    <col min="8708" max="8708" width="15.5" style="343" customWidth="1"/>
    <col min="8709" max="8709" width="7.75" style="343" customWidth="1"/>
    <col min="8710" max="8710" width="8.625" style="343" customWidth="1"/>
    <col min="8711" max="8711" width="5.625" style="343" bestFit="1" customWidth="1"/>
    <col min="8712" max="8712" width="1" style="343" customWidth="1"/>
    <col min="8713" max="8723" width="9.375" style="343" customWidth="1"/>
    <col min="8724" max="8961" width="9" style="343"/>
    <col min="8962" max="8962" width="6" style="343" customWidth="1"/>
    <col min="8963" max="8963" width="2.875" style="343" customWidth="1"/>
    <col min="8964" max="8964" width="15.5" style="343" customWidth="1"/>
    <col min="8965" max="8965" width="7.75" style="343" customWidth="1"/>
    <col min="8966" max="8966" width="8.625" style="343" customWidth="1"/>
    <col min="8967" max="8967" width="5.625" style="343" bestFit="1" customWidth="1"/>
    <col min="8968" max="8968" width="1" style="343" customWidth="1"/>
    <col min="8969" max="8979" width="9.375" style="343" customWidth="1"/>
    <col min="8980" max="9217" width="9" style="343"/>
    <col min="9218" max="9218" width="6" style="343" customWidth="1"/>
    <col min="9219" max="9219" width="2.875" style="343" customWidth="1"/>
    <col min="9220" max="9220" width="15.5" style="343" customWidth="1"/>
    <col min="9221" max="9221" width="7.75" style="343" customWidth="1"/>
    <col min="9222" max="9222" width="8.625" style="343" customWidth="1"/>
    <col min="9223" max="9223" width="5.625" style="343" bestFit="1" customWidth="1"/>
    <col min="9224" max="9224" width="1" style="343" customWidth="1"/>
    <col min="9225" max="9235" width="9.375" style="343" customWidth="1"/>
    <col min="9236" max="9473" width="9" style="343"/>
    <col min="9474" max="9474" width="6" style="343" customWidth="1"/>
    <col min="9475" max="9475" width="2.875" style="343" customWidth="1"/>
    <col min="9476" max="9476" width="15.5" style="343" customWidth="1"/>
    <col min="9477" max="9477" width="7.75" style="343" customWidth="1"/>
    <col min="9478" max="9478" width="8.625" style="343" customWidth="1"/>
    <col min="9479" max="9479" width="5.625" style="343" bestFit="1" customWidth="1"/>
    <col min="9480" max="9480" width="1" style="343" customWidth="1"/>
    <col min="9481" max="9491" width="9.375" style="343" customWidth="1"/>
    <col min="9492" max="9729" width="9" style="343"/>
    <col min="9730" max="9730" width="6" style="343" customWidth="1"/>
    <col min="9731" max="9731" width="2.875" style="343" customWidth="1"/>
    <col min="9732" max="9732" width="15.5" style="343" customWidth="1"/>
    <col min="9733" max="9733" width="7.75" style="343" customWidth="1"/>
    <col min="9734" max="9734" width="8.625" style="343" customWidth="1"/>
    <col min="9735" max="9735" width="5.625" style="343" bestFit="1" customWidth="1"/>
    <col min="9736" max="9736" width="1" style="343" customWidth="1"/>
    <col min="9737" max="9747" width="9.375" style="343" customWidth="1"/>
    <col min="9748" max="9985" width="9" style="343"/>
    <col min="9986" max="9986" width="6" style="343" customWidth="1"/>
    <col min="9987" max="9987" width="2.875" style="343" customWidth="1"/>
    <col min="9988" max="9988" width="15.5" style="343" customWidth="1"/>
    <col min="9989" max="9989" width="7.75" style="343" customWidth="1"/>
    <col min="9990" max="9990" width="8.625" style="343" customWidth="1"/>
    <col min="9991" max="9991" width="5.625" style="343" bestFit="1" customWidth="1"/>
    <col min="9992" max="9992" width="1" style="343" customWidth="1"/>
    <col min="9993" max="10003" width="9.375" style="343" customWidth="1"/>
    <col min="10004" max="10241" width="9" style="343"/>
    <col min="10242" max="10242" width="6" style="343" customWidth="1"/>
    <col min="10243" max="10243" width="2.875" style="343" customWidth="1"/>
    <col min="10244" max="10244" width="15.5" style="343" customWidth="1"/>
    <col min="10245" max="10245" width="7.75" style="343" customWidth="1"/>
    <col min="10246" max="10246" width="8.625" style="343" customWidth="1"/>
    <col min="10247" max="10247" width="5.625" style="343" bestFit="1" customWidth="1"/>
    <col min="10248" max="10248" width="1" style="343" customWidth="1"/>
    <col min="10249" max="10259" width="9.375" style="343" customWidth="1"/>
    <col min="10260" max="10497" width="9" style="343"/>
    <col min="10498" max="10498" width="6" style="343" customWidth="1"/>
    <col min="10499" max="10499" width="2.875" style="343" customWidth="1"/>
    <col min="10500" max="10500" width="15.5" style="343" customWidth="1"/>
    <col min="10501" max="10501" width="7.75" style="343" customWidth="1"/>
    <col min="10502" max="10502" width="8.625" style="343" customWidth="1"/>
    <col min="10503" max="10503" width="5.625" style="343" bestFit="1" customWidth="1"/>
    <col min="10504" max="10504" width="1" style="343" customWidth="1"/>
    <col min="10505" max="10515" width="9.375" style="343" customWidth="1"/>
    <col min="10516" max="10753" width="9" style="343"/>
    <col min="10754" max="10754" width="6" style="343" customWidth="1"/>
    <col min="10755" max="10755" width="2.875" style="343" customWidth="1"/>
    <col min="10756" max="10756" width="15.5" style="343" customWidth="1"/>
    <col min="10757" max="10757" width="7.75" style="343" customWidth="1"/>
    <col min="10758" max="10758" width="8.625" style="343" customWidth="1"/>
    <col min="10759" max="10759" width="5.625" style="343" bestFit="1" customWidth="1"/>
    <col min="10760" max="10760" width="1" style="343" customWidth="1"/>
    <col min="10761" max="10771" width="9.375" style="343" customWidth="1"/>
    <col min="10772" max="11009" width="9" style="343"/>
    <col min="11010" max="11010" width="6" style="343" customWidth="1"/>
    <col min="11011" max="11011" width="2.875" style="343" customWidth="1"/>
    <col min="11012" max="11012" width="15.5" style="343" customWidth="1"/>
    <col min="11013" max="11013" width="7.75" style="343" customWidth="1"/>
    <col min="11014" max="11014" width="8.625" style="343" customWidth="1"/>
    <col min="11015" max="11015" width="5.625" style="343" bestFit="1" customWidth="1"/>
    <col min="11016" max="11016" width="1" style="343" customWidth="1"/>
    <col min="11017" max="11027" width="9.375" style="343" customWidth="1"/>
    <col min="11028" max="11265" width="9" style="343"/>
    <col min="11266" max="11266" width="6" style="343" customWidth="1"/>
    <col min="11267" max="11267" width="2.875" style="343" customWidth="1"/>
    <col min="11268" max="11268" width="15.5" style="343" customWidth="1"/>
    <col min="11269" max="11269" width="7.75" style="343" customWidth="1"/>
    <col min="11270" max="11270" width="8.625" style="343" customWidth="1"/>
    <col min="11271" max="11271" width="5.625" style="343" bestFit="1" customWidth="1"/>
    <col min="11272" max="11272" width="1" style="343" customWidth="1"/>
    <col min="11273" max="11283" width="9.375" style="343" customWidth="1"/>
    <col min="11284" max="11521" width="9" style="343"/>
    <col min="11522" max="11522" width="6" style="343" customWidth="1"/>
    <col min="11523" max="11523" width="2.875" style="343" customWidth="1"/>
    <col min="11524" max="11524" width="15.5" style="343" customWidth="1"/>
    <col min="11525" max="11525" width="7.75" style="343" customWidth="1"/>
    <col min="11526" max="11526" width="8.625" style="343" customWidth="1"/>
    <col min="11527" max="11527" width="5.625" style="343" bestFit="1" customWidth="1"/>
    <col min="11528" max="11528" width="1" style="343" customWidth="1"/>
    <col min="11529" max="11539" width="9.375" style="343" customWidth="1"/>
    <col min="11540" max="11777" width="9" style="343"/>
    <col min="11778" max="11778" width="6" style="343" customWidth="1"/>
    <col min="11779" max="11779" width="2.875" style="343" customWidth="1"/>
    <col min="11780" max="11780" width="15.5" style="343" customWidth="1"/>
    <col min="11781" max="11781" width="7.75" style="343" customWidth="1"/>
    <col min="11782" max="11782" width="8.625" style="343" customWidth="1"/>
    <col min="11783" max="11783" width="5.625" style="343" bestFit="1" customWidth="1"/>
    <col min="11784" max="11784" width="1" style="343" customWidth="1"/>
    <col min="11785" max="11795" width="9.375" style="343" customWidth="1"/>
    <col min="11796" max="12033" width="9" style="343"/>
    <col min="12034" max="12034" width="6" style="343" customWidth="1"/>
    <col min="12035" max="12035" width="2.875" style="343" customWidth="1"/>
    <col min="12036" max="12036" width="15.5" style="343" customWidth="1"/>
    <col min="12037" max="12037" width="7.75" style="343" customWidth="1"/>
    <col min="12038" max="12038" width="8.625" style="343" customWidth="1"/>
    <col min="12039" max="12039" width="5.625" style="343" bestFit="1" customWidth="1"/>
    <col min="12040" max="12040" width="1" style="343" customWidth="1"/>
    <col min="12041" max="12051" width="9.375" style="343" customWidth="1"/>
    <col min="12052" max="12289" width="9" style="343"/>
    <col min="12290" max="12290" width="6" style="343" customWidth="1"/>
    <col min="12291" max="12291" width="2.875" style="343" customWidth="1"/>
    <col min="12292" max="12292" width="15.5" style="343" customWidth="1"/>
    <col min="12293" max="12293" width="7.75" style="343" customWidth="1"/>
    <col min="12294" max="12294" width="8.625" style="343" customWidth="1"/>
    <col min="12295" max="12295" width="5.625" style="343" bestFit="1" customWidth="1"/>
    <col min="12296" max="12296" width="1" style="343" customWidth="1"/>
    <col min="12297" max="12307" width="9.375" style="343" customWidth="1"/>
    <col min="12308" max="12545" width="9" style="343"/>
    <col min="12546" max="12546" width="6" style="343" customWidth="1"/>
    <col min="12547" max="12547" width="2.875" style="343" customWidth="1"/>
    <col min="12548" max="12548" width="15.5" style="343" customWidth="1"/>
    <col min="12549" max="12549" width="7.75" style="343" customWidth="1"/>
    <col min="12550" max="12550" width="8.625" style="343" customWidth="1"/>
    <col min="12551" max="12551" width="5.625" style="343" bestFit="1" customWidth="1"/>
    <col min="12552" max="12552" width="1" style="343" customWidth="1"/>
    <col min="12553" max="12563" width="9.375" style="343" customWidth="1"/>
    <col min="12564" max="12801" width="9" style="343"/>
    <col min="12802" max="12802" width="6" style="343" customWidth="1"/>
    <col min="12803" max="12803" width="2.875" style="343" customWidth="1"/>
    <col min="12804" max="12804" width="15.5" style="343" customWidth="1"/>
    <col min="12805" max="12805" width="7.75" style="343" customWidth="1"/>
    <col min="12806" max="12806" width="8.625" style="343" customWidth="1"/>
    <col min="12807" max="12807" width="5.625" style="343" bestFit="1" customWidth="1"/>
    <col min="12808" max="12808" width="1" style="343" customWidth="1"/>
    <col min="12809" max="12819" width="9.375" style="343" customWidth="1"/>
    <col min="12820" max="13057" width="9" style="343"/>
    <col min="13058" max="13058" width="6" style="343" customWidth="1"/>
    <col min="13059" max="13059" width="2.875" style="343" customWidth="1"/>
    <col min="13060" max="13060" width="15.5" style="343" customWidth="1"/>
    <col min="13061" max="13061" width="7.75" style="343" customWidth="1"/>
    <col min="13062" max="13062" width="8.625" style="343" customWidth="1"/>
    <col min="13063" max="13063" width="5.625" style="343" bestFit="1" customWidth="1"/>
    <col min="13064" max="13064" width="1" style="343" customWidth="1"/>
    <col min="13065" max="13075" width="9.375" style="343" customWidth="1"/>
    <col min="13076" max="13313" width="9" style="343"/>
    <col min="13314" max="13314" width="6" style="343" customWidth="1"/>
    <col min="13315" max="13315" width="2.875" style="343" customWidth="1"/>
    <col min="13316" max="13316" width="15.5" style="343" customWidth="1"/>
    <col min="13317" max="13317" width="7.75" style="343" customWidth="1"/>
    <col min="13318" max="13318" width="8.625" style="343" customWidth="1"/>
    <col min="13319" max="13319" width="5.625" style="343" bestFit="1" customWidth="1"/>
    <col min="13320" max="13320" width="1" style="343" customWidth="1"/>
    <col min="13321" max="13331" width="9.375" style="343" customWidth="1"/>
    <col min="13332" max="13569" width="9" style="343"/>
    <col min="13570" max="13570" width="6" style="343" customWidth="1"/>
    <col min="13571" max="13571" width="2.875" style="343" customWidth="1"/>
    <col min="13572" max="13572" width="15.5" style="343" customWidth="1"/>
    <col min="13573" max="13573" width="7.75" style="343" customWidth="1"/>
    <col min="13574" max="13574" width="8.625" style="343" customWidth="1"/>
    <col min="13575" max="13575" width="5.625" style="343" bestFit="1" customWidth="1"/>
    <col min="13576" max="13576" width="1" style="343" customWidth="1"/>
    <col min="13577" max="13587" width="9.375" style="343" customWidth="1"/>
    <col min="13588" max="13825" width="9" style="343"/>
    <col min="13826" max="13826" width="6" style="343" customWidth="1"/>
    <col min="13827" max="13827" width="2.875" style="343" customWidth="1"/>
    <col min="13828" max="13828" width="15.5" style="343" customWidth="1"/>
    <col min="13829" max="13829" width="7.75" style="343" customWidth="1"/>
    <col min="13830" max="13830" width="8.625" style="343" customWidth="1"/>
    <col min="13831" max="13831" width="5.625" style="343" bestFit="1" customWidth="1"/>
    <col min="13832" max="13832" width="1" style="343" customWidth="1"/>
    <col min="13833" max="13843" width="9.375" style="343" customWidth="1"/>
    <col min="13844" max="14081" width="9" style="343"/>
    <col min="14082" max="14082" width="6" style="343" customWidth="1"/>
    <col min="14083" max="14083" width="2.875" style="343" customWidth="1"/>
    <col min="14084" max="14084" width="15.5" style="343" customWidth="1"/>
    <col min="14085" max="14085" width="7.75" style="343" customWidth="1"/>
    <col min="14086" max="14086" width="8.625" style="343" customWidth="1"/>
    <col min="14087" max="14087" width="5.625" style="343" bestFit="1" customWidth="1"/>
    <col min="14088" max="14088" width="1" style="343" customWidth="1"/>
    <col min="14089" max="14099" width="9.375" style="343" customWidth="1"/>
    <col min="14100" max="14337" width="9" style="343"/>
    <col min="14338" max="14338" width="6" style="343" customWidth="1"/>
    <col min="14339" max="14339" width="2.875" style="343" customWidth="1"/>
    <col min="14340" max="14340" width="15.5" style="343" customWidth="1"/>
    <col min="14341" max="14341" width="7.75" style="343" customWidth="1"/>
    <col min="14342" max="14342" width="8.625" style="343" customWidth="1"/>
    <col min="14343" max="14343" width="5.625" style="343" bestFit="1" customWidth="1"/>
    <col min="14344" max="14344" width="1" style="343" customWidth="1"/>
    <col min="14345" max="14355" width="9.375" style="343" customWidth="1"/>
    <col min="14356" max="14593" width="9" style="343"/>
    <col min="14594" max="14594" width="6" style="343" customWidth="1"/>
    <col min="14595" max="14595" width="2.875" style="343" customWidth="1"/>
    <col min="14596" max="14596" width="15.5" style="343" customWidth="1"/>
    <col min="14597" max="14597" width="7.75" style="343" customWidth="1"/>
    <col min="14598" max="14598" width="8.625" style="343" customWidth="1"/>
    <col min="14599" max="14599" width="5.625" style="343" bestFit="1" customWidth="1"/>
    <col min="14600" max="14600" width="1" style="343" customWidth="1"/>
    <col min="14601" max="14611" width="9.375" style="343" customWidth="1"/>
    <col min="14612" max="14849" width="9" style="343"/>
    <col min="14850" max="14850" width="6" style="343" customWidth="1"/>
    <col min="14851" max="14851" width="2.875" style="343" customWidth="1"/>
    <col min="14852" max="14852" width="15.5" style="343" customWidth="1"/>
    <col min="14853" max="14853" width="7.75" style="343" customWidth="1"/>
    <col min="14854" max="14854" width="8.625" style="343" customWidth="1"/>
    <col min="14855" max="14855" width="5.625" style="343" bestFit="1" customWidth="1"/>
    <col min="14856" max="14856" width="1" style="343" customWidth="1"/>
    <col min="14857" max="14867" width="9.375" style="343" customWidth="1"/>
    <col min="14868" max="15105" width="9" style="343"/>
    <col min="15106" max="15106" width="6" style="343" customWidth="1"/>
    <col min="15107" max="15107" width="2.875" style="343" customWidth="1"/>
    <col min="15108" max="15108" width="15.5" style="343" customWidth="1"/>
    <col min="15109" max="15109" width="7.75" style="343" customWidth="1"/>
    <col min="15110" max="15110" width="8.625" style="343" customWidth="1"/>
    <col min="15111" max="15111" width="5.625" style="343" bestFit="1" customWidth="1"/>
    <col min="15112" max="15112" width="1" style="343" customWidth="1"/>
    <col min="15113" max="15123" width="9.375" style="343" customWidth="1"/>
    <col min="15124" max="15361" width="9" style="343"/>
    <col min="15362" max="15362" width="6" style="343" customWidth="1"/>
    <col min="15363" max="15363" width="2.875" style="343" customWidth="1"/>
    <col min="15364" max="15364" width="15.5" style="343" customWidth="1"/>
    <col min="15365" max="15365" width="7.75" style="343" customWidth="1"/>
    <col min="15366" max="15366" width="8.625" style="343" customWidth="1"/>
    <col min="15367" max="15367" width="5.625" style="343" bestFit="1" customWidth="1"/>
    <col min="15368" max="15368" width="1" style="343" customWidth="1"/>
    <col min="15369" max="15379" width="9.375" style="343" customWidth="1"/>
    <col min="15380" max="15617" width="9" style="343"/>
    <col min="15618" max="15618" width="6" style="343" customWidth="1"/>
    <col min="15619" max="15619" width="2.875" style="343" customWidth="1"/>
    <col min="15620" max="15620" width="15.5" style="343" customWidth="1"/>
    <col min="15621" max="15621" width="7.75" style="343" customWidth="1"/>
    <col min="15622" max="15622" width="8.625" style="343" customWidth="1"/>
    <col min="15623" max="15623" width="5.625" style="343" bestFit="1" customWidth="1"/>
    <col min="15624" max="15624" width="1" style="343" customWidth="1"/>
    <col min="15625" max="15635" width="9.375" style="343" customWidth="1"/>
    <col min="15636" max="15873" width="9" style="343"/>
    <col min="15874" max="15874" width="6" style="343" customWidth="1"/>
    <col min="15875" max="15875" width="2.875" style="343" customWidth="1"/>
    <col min="15876" max="15876" width="15.5" style="343" customWidth="1"/>
    <col min="15877" max="15877" width="7.75" style="343" customWidth="1"/>
    <col min="15878" max="15878" width="8.625" style="343" customWidth="1"/>
    <col min="15879" max="15879" width="5.625" style="343" bestFit="1" customWidth="1"/>
    <col min="15880" max="15880" width="1" style="343" customWidth="1"/>
    <col min="15881" max="15891" width="9.375" style="343" customWidth="1"/>
    <col min="15892" max="16129" width="9" style="343"/>
    <col min="16130" max="16130" width="6" style="343" customWidth="1"/>
    <col min="16131" max="16131" width="2.875" style="343" customWidth="1"/>
    <col min="16132" max="16132" width="15.5" style="343" customWidth="1"/>
    <col min="16133" max="16133" width="7.75" style="343" customWidth="1"/>
    <col min="16134" max="16134" width="8.625" style="343" customWidth="1"/>
    <col min="16135" max="16135" width="5.625" style="343" bestFit="1" customWidth="1"/>
    <col min="16136" max="16136" width="1" style="343" customWidth="1"/>
    <col min="16137" max="16147" width="9.375" style="343" customWidth="1"/>
    <col min="16148" max="16384" width="9" style="343"/>
  </cols>
  <sheetData>
    <row r="1" spans="1:20">
      <c r="A1" s="342"/>
    </row>
    <row r="2" spans="1:20" ht="24" customHeight="1">
      <c r="A2" s="1482" t="s">
        <v>1958</v>
      </c>
      <c r="B2" s="1482"/>
      <c r="C2" s="1483" t="str">
        <f>IF('02入力票（その２）'!G10="○",'02入力票（その２）'!I21,'02入力票（その２）'!I41)</f>
        <v/>
      </c>
      <c r="D2" s="1484"/>
      <c r="E2" s="1484"/>
      <c r="F2" s="1485"/>
      <c r="G2" s="344"/>
      <c r="I2" s="273"/>
      <c r="J2" s="273"/>
      <c r="K2" s="273" t="s">
        <v>2050</v>
      </c>
      <c r="L2" s="273"/>
      <c r="M2" s="273"/>
      <c r="N2" s="273"/>
      <c r="O2" s="273"/>
      <c r="P2" s="273"/>
      <c r="Q2" s="273"/>
      <c r="R2" s="273"/>
      <c r="S2" s="273"/>
    </row>
    <row r="3" spans="1:20" ht="8.25" customHeight="1"/>
    <row r="4" spans="1:20" ht="33" customHeight="1">
      <c r="A4" s="1482" t="s">
        <v>2051</v>
      </c>
      <c r="B4" s="1482" t="s">
        <v>628</v>
      </c>
      <c r="C4" s="1482"/>
      <c r="D4" s="345" t="s">
        <v>2052</v>
      </c>
      <c r="E4" s="1486" t="s">
        <v>2053</v>
      </c>
      <c r="F4" s="1487" t="s">
        <v>2054</v>
      </c>
      <c r="G4" s="346"/>
      <c r="H4" s="347" t="s">
        <v>164</v>
      </c>
      <c r="I4" s="347" t="s">
        <v>168</v>
      </c>
      <c r="J4" s="347" t="s">
        <v>557</v>
      </c>
      <c r="K4" s="347" t="s">
        <v>174</v>
      </c>
      <c r="L4" s="347" t="s">
        <v>1821</v>
      </c>
      <c r="M4" s="347" t="s">
        <v>2390</v>
      </c>
      <c r="N4" s="366" t="s">
        <v>2391</v>
      </c>
      <c r="O4" s="166" t="s">
        <v>2392</v>
      </c>
      <c r="P4" s="166" t="s">
        <v>2393</v>
      </c>
      <c r="Q4" s="347" t="s">
        <v>2394</v>
      </c>
      <c r="R4" s="382" t="s">
        <v>2389</v>
      </c>
      <c r="S4" s="347" t="s">
        <v>2055</v>
      </c>
    </row>
    <row r="5" spans="1:20" ht="24" customHeight="1">
      <c r="A5" s="1482"/>
      <c r="B5" s="1482"/>
      <c r="C5" s="1482"/>
      <c r="D5" s="503" t="s">
        <v>2056</v>
      </c>
      <c r="E5" s="1020"/>
      <c r="F5" s="1488"/>
      <c r="H5" s="504">
        <f>'01入力票（その１）'!F6</f>
        <v>0</v>
      </c>
      <c r="I5" s="504">
        <f>'01入力票（その１）'!F7</f>
        <v>0</v>
      </c>
      <c r="J5" s="504">
        <f>'01入力票（その１）'!F8</f>
        <v>0</v>
      </c>
      <c r="K5" s="504">
        <f>'01入力票（その１）'!F9</f>
        <v>0</v>
      </c>
      <c r="L5" s="504">
        <f>'01入力票（その１）'!F10</f>
        <v>0</v>
      </c>
      <c r="M5" s="504">
        <f>'01入力票（その１）'!F11</f>
        <v>0</v>
      </c>
      <c r="N5" s="504">
        <f>'01入力票（その１）'!F12</f>
        <v>0</v>
      </c>
      <c r="O5" s="504">
        <f>'01入力票（その１）'!F13</f>
        <v>0</v>
      </c>
      <c r="P5" s="504">
        <f>'01入力票（その１）'!F14</f>
        <v>0</v>
      </c>
      <c r="Q5" s="504">
        <f>'01入力票（その１）'!F15</f>
        <v>0</v>
      </c>
      <c r="R5" s="504">
        <f>'01入力票（その１）'!F16</f>
        <v>0</v>
      </c>
      <c r="S5" s="504">
        <f>'01入力票（その１）'!F17</f>
        <v>0</v>
      </c>
    </row>
    <row r="6" spans="1:20" ht="18" customHeight="1">
      <c r="A6" s="348" t="s">
        <v>2057</v>
      </c>
      <c r="B6" s="1482" t="s">
        <v>486</v>
      </c>
      <c r="C6" s="1489"/>
      <c r="D6" s="561">
        <f>'03建設工事'!D40</f>
        <v>0</v>
      </c>
      <c r="E6" s="349">
        <f>'03建設工事'!I40</f>
        <v>0</v>
      </c>
      <c r="F6" s="349">
        <f>'03建設工事'!L40</f>
        <v>0</v>
      </c>
      <c r="G6" s="562"/>
      <c r="H6" s="350" t="str">
        <f>IF($H$5="×","",IF(E6=0,"",IF(E6&lt;550,"C",IF(E6&lt;700,"B","A"))))</f>
        <v/>
      </c>
      <c r="I6" s="350" t="str">
        <f>IF($I$5="×","",IF(E6=0,"",IF(E6&lt;700,"C",IF(E6&lt;850,"B","A"))))</f>
        <v/>
      </c>
      <c r="J6" s="384" t="str">
        <f>IF($J$5="×","",IF(E6=0,"","-"))</f>
        <v/>
      </c>
      <c r="K6" s="350" t="str">
        <f>IF($K$5="×","",IF(E6=0,"",IF(E6&lt;850,"C",IF(E6&lt;1200,"B","A"))))</f>
        <v/>
      </c>
      <c r="L6" s="350" t="str">
        <f>IF($L$5="×","",IF(E6=0,"",IF(E6&lt;850,"C",IF(E6&lt;1300,"B","A"))))</f>
        <v/>
      </c>
      <c r="M6" s="350" t="str">
        <f>IF($M$5="×","",IF(E6=0,"",IF(E6&lt;850,"B","A")))</f>
        <v/>
      </c>
      <c r="N6" s="385" t="str">
        <f>IF($N$5="×","",IF(E6=0,"",IF(E6&lt;700,"C",IF(E6&lt;1000,"B","A"))))</f>
        <v/>
      </c>
      <c r="O6" s="350" t="str">
        <f>IF($O$5="×","",IF(E6=0,"",IF(E6&lt;700,"C",IF(E6&lt;850,"B","A"))))</f>
        <v/>
      </c>
      <c r="P6" s="350" t="str">
        <f>IF($P$5="×","",IF(E6=0,"",IF(E6&lt;700,"C",IF(E6&lt;1000,"B","A"))))</f>
        <v/>
      </c>
      <c r="Q6" s="350" t="str">
        <f>IF($Q$5="×","",IF(E6=0,"",IF(E6&lt;550,"C",IF(E6&lt;700,"B","A"))))</f>
        <v/>
      </c>
      <c r="R6" s="384" t="str">
        <f>IF($R$5="×","",IF(E6=0,"","-"))</f>
        <v/>
      </c>
      <c r="S6" s="350" t="str">
        <f>IF($S$5="×","",IF(E6=0,"",IF(E6&lt;700,"C",IF(E6&lt;1000,"B",IF(E6&lt;1250,"A","特")))))</f>
        <v/>
      </c>
      <c r="T6" s="386"/>
    </row>
    <row r="7" spans="1:20" ht="18" customHeight="1">
      <c r="A7" s="348" t="s">
        <v>2058</v>
      </c>
      <c r="B7" s="1477" t="s">
        <v>488</v>
      </c>
      <c r="C7" s="1478"/>
      <c r="D7" s="561">
        <f>'03建設工事'!D42</f>
        <v>0</v>
      </c>
      <c r="E7" s="349">
        <f>'03建設工事'!I42</f>
        <v>0</v>
      </c>
      <c r="F7" s="349">
        <f>'03建設工事'!L42</f>
        <v>0</v>
      </c>
      <c r="H7" s="350" t="str">
        <f>IF($H$5="×","",IF(E7=0,"",IF(E7&gt;=650,"A","B")))</f>
        <v/>
      </c>
      <c r="I7" s="350" t="str">
        <f>IF($I$5="×","",IF(E7=0,"",IF(E7&gt;=700,"A","B")))</f>
        <v/>
      </c>
      <c r="J7" s="384" t="str">
        <f t="shared" ref="J7:J35" si="0">IF($J$5="×","",IF(E7=0,"","-"))</f>
        <v/>
      </c>
      <c r="K7" s="350" t="str">
        <f>IF($K$5="×","",IF(E7=0,"",IF(E7&lt;800,"C",IF(E7&lt;1200,"B","A"))))</f>
        <v/>
      </c>
      <c r="L7" s="350" t="str">
        <f>IF($L$5="×","",IF(E7=0,"",IF(E7&lt;700,"C",IF(E7&lt;1300,"B","A"))))</f>
        <v/>
      </c>
      <c r="M7" s="350" t="str">
        <f>IF($M$5="×","",IF(E7=0,"",IF(E7&lt;850,"B","A")))</f>
        <v/>
      </c>
      <c r="N7" s="385" t="str">
        <f>IF($N$5="×","",IF(E7=0,"",IF(E7&lt;700,"C",IF(E7&lt;1000,"B","A"))))</f>
        <v/>
      </c>
      <c r="O7" s="350" t="str">
        <f>IF($O$5="×","",IF(E7=0,"",IF(E7&lt;700,"C",IF(E7&lt;850,"B","A"))))</f>
        <v/>
      </c>
      <c r="P7" s="350" t="str">
        <f>IF($P$5="×","",IF(E7=0,"",IF(E7&lt;700,"C",IF(E7&lt;1000,"B",IF(E7&lt;1500,"A","S")))))</f>
        <v/>
      </c>
      <c r="Q7" s="350" t="str">
        <f>IF($Q$5="×","",IF(E7=0,"",IF(E7&gt;=650,"A","B")))</f>
        <v/>
      </c>
      <c r="R7" s="384" t="str">
        <f>IF($R$5="×","",IF(E7=0,"","-"))</f>
        <v/>
      </c>
      <c r="S7" s="350" t="str">
        <f>IF($S$5="×","",IF(E7=0,"",IF(E7&lt;700,"C",IF(E7&lt;1000,"B",IF(E7&lt;1250,"A","特")))))</f>
        <v/>
      </c>
    </row>
    <row r="8" spans="1:20" ht="18" customHeight="1">
      <c r="A8" s="348" t="s">
        <v>2059</v>
      </c>
      <c r="B8" s="1477" t="s">
        <v>489</v>
      </c>
      <c r="C8" s="1478"/>
      <c r="D8" s="561">
        <f>'03建設工事'!D43</f>
        <v>0</v>
      </c>
      <c r="E8" s="349">
        <f>'03建設工事'!I43</f>
        <v>0</v>
      </c>
      <c r="F8" s="349">
        <f>'03建設工事'!L43</f>
        <v>0</v>
      </c>
      <c r="H8" s="350" t="str">
        <f>IF($H$5="×","",IF(E8=0,"","-"))</f>
        <v/>
      </c>
      <c r="I8" s="350" t="str">
        <f>IF($I$5="×","",IF(E8=0,"","-"))</f>
        <v/>
      </c>
      <c r="J8" s="384" t="str">
        <f t="shared" si="0"/>
        <v/>
      </c>
      <c r="K8" s="350" t="str">
        <f>IF($K$5="×","",IF(E8=0,"",IF(E8&lt;500,"C",IF(E8&lt;800,"B","A"))))</f>
        <v/>
      </c>
      <c r="L8" s="350" t="str">
        <f>IF($L$5="×","",IF(E8=0,"",IF(E8&lt;700,"B","A")))</f>
        <v/>
      </c>
      <c r="M8" s="350" t="str">
        <f>IF($M$5="×","",IF(E8=0,"",IF(E8&lt;700,"B","A")))</f>
        <v/>
      </c>
      <c r="N8" s="350" t="str">
        <f>IF($N$5="×","",IF(E8=0,"",IF(E8&lt;650,"B","A")))</f>
        <v/>
      </c>
      <c r="O8" s="387" t="str">
        <f>IF($O$5="×","",IF(E8=0,"",IF(E8&lt;700,"B","A")))</f>
        <v/>
      </c>
      <c r="P8" s="350" t="str">
        <f>IF($P$5="×","",IF(E8=0,"",IF(E8&lt;650,"B","A")))</f>
        <v/>
      </c>
      <c r="Q8" s="350" t="str">
        <f>IF($Q$5="×","",IF(E8=0,"","-"))</f>
        <v/>
      </c>
      <c r="R8" s="384" t="str">
        <f t="shared" ref="R8:R35" si="1">IF($R$5="×","",IF(E8=0,"","-"))</f>
        <v/>
      </c>
      <c r="S8" s="350" t="str">
        <f>IF($S$5="×","",IF(E8=0,"",IF(E8&lt;650,"B","A")))</f>
        <v/>
      </c>
    </row>
    <row r="9" spans="1:20" ht="18" customHeight="1">
      <c r="A9" s="348" t="s">
        <v>2060</v>
      </c>
      <c r="B9" s="1477" t="s">
        <v>490</v>
      </c>
      <c r="C9" s="1478"/>
      <c r="D9" s="561">
        <f>'03建設工事'!D44</f>
        <v>0</v>
      </c>
      <c r="E9" s="349">
        <f>'03建設工事'!I44</f>
        <v>0</v>
      </c>
      <c r="F9" s="349">
        <f>'03建設工事'!L44</f>
        <v>0</v>
      </c>
      <c r="H9" s="350" t="str">
        <f>IF($H$5="×","",IF(E9=0,"","-"))</f>
        <v/>
      </c>
      <c r="I9" s="350" t="str">
        <f>IF($I$5="×","",IF(E9=0,"","-"))</f>
        <v/>
      </c>
      <c r="J9" s="384" t="str">
        <f t="shared" si="0"/>
        <v/>
      </c>
      <c r="K9" s="350" t="str">
        <f>IF($K$5="×","",IF(E9=0,"",IF(E9&lt;500,"C",IF(E9&lt;800,"B","A"))))</f>
        <v/>
      </c>
      <c r="L9" s="350" t="str">
        <f>IF($L$5="×","",IF(E9=0,"",IF(E9&lt;700,"B","A")))</f>
        <v/>
      </c>
      <c r="M9" s="350" t="str">
        <f>IF($M$5="×","",IF(E9=0,"",IF(E9&lt;700,"B","A")))</f>
        <v/>
      </c>
      <c r="N9" s="350" t="str">
        <f>IF($N$5="×","",IF(E9=0,"",IF(E9&lt;650,"B","A")))</f>
        <v/>
      </c>
      <c r="O9" s="387" t="str">
        <f>IF($O$5="×","",IF(E9=0,"",IF(E9&lt;700,"B","A")))</f>
        <v/>
      </c>
      <c r="P9" s="350" t="str">
        <f>IF($P$5="×","",IF(E9=0,"",IF(E9&lt;650,"B","A")))</f>
        <v/>
      </c>
      <c r="Q9" s="350" t="str">
        <f>IF($Q$5="×","",IF(E9=0,"","-"))</f>
        <v/>
      </c>
      <c r="R9" s="384" t="str">
        <f t="shared" si="1"/>
        <v/>
      </c>
      <c r="S9" s="350" t="str">
        <f>IF($S$5="×","",IF(E9=0,"",IF(E9&lt;650,"B","A")))</f>
        <v/>
      </c>
    </row>
    <row r="10" spans="1:20" ht="18" customHeight="1">
      <c r="A10" s="348" t="s">
        <v>2061</v>
      </c>
      <c r="B10" s="1477" t="s">
        <v>491</v>
      </c>
      <c r="C10" s="1478"/>
      <c r="D10" s="561">
        <f>'03建設工事'!D45</f>
        <v>0</v>
      </c>
      <c r="E10" s="349">
        <f>'03建設工事'!I45</f>
        <v>0</v>
      </c>
      <c r="F10" s="349">
        <f>'03建設工事'!L45</f>
        <v>0</v>
      </c>
      <c r="H10" s="350" t="str">
        <f>IF($H$5="×","",IF(E10=0,"",IF(E10&lt;550,"C",IF(E10&lt;700,"B","A"))))</f>
        <v/>
      </c>
      <c r="I10" s="350" t="str">
        <f>IF($I$5="×","",IF(E10=0,"",IF(E10&lt;700,"C",IF(E10&lt;850,"B","A"))))</f>
        <v/>
      </c>
      <c r="J10" s="384" t="str">
        <f t="shared" si="0"/>
        <v/>
      </c>
      <c r="K10" s="350" t="str">
        <f>IF($K$5="×","",IF(E10=0,"",IF(E10&lt;850,"C",IF(E10&lt;1200,"B","A"))))</f>
        <v/>
      </c>
      <c r="L10" s="350" t="str">
        <f>IF($L$5="×","",IF(E10=0,"",IF(E10&lt;850,"C",IF(E10&lt;1300,"B","A"))))</f>
        <v/>
      </c>
      <c r="M10" s="350" t="str">
        <f>IF($M$5="×","",IF(E10=0,"",IF(E10&lt;850,"B","A")))</f>
        <v/>
      </c>
      <c r="N10" s="385" t="str">
        <f>IF($N$5="×","",IF(E10=0,"",IF(E10&lt;700,"C",IF(E10&lt;1000,"B","A"))))</f>
        <v/>
      </c>
      <c r="O10" s="350" t="str">
        <f>IF($O$5="×","",IF(E10=0,"",IF(E10&lt;700,"C",IF(E10&lt;850,"B","A"))))</f>
        <v/>
      </c>
      <c r="P10" s="350" t="str">
        <f>IF($P$5="×","",IF(E10=0,"",IF(E10&lt;700,"C",IF(E10&lt;1000,"B","A"))))</f>
        <v/>
      </c>
      <c r="Q10" s="350" t="str">
        <f>IF($Q$5="×","",IF(E10=0,"",IF(E10&lt;550,"C",IF(E10&lt;700,"B","A"))))</f>
        <v/>
      </c>
      <c r="R10" s="384" t="str">
        <f t="shared" si="1"/>
        <v/>
      </c>
      <c r="S10" s="350" t="str">
        <f>IF($S$5="×","",IF(E10=0,"",IF(E10&lt;700,"C",IF(E10&lt;1000,"B",IF(E10&lt;1250,"A","特")))))</f>
        <v/>
      </c>
    </row>
    <row r="11" spans="1:20" ht="18" customHeight="1">
      <c r="A11" s="348" t="s">
        <v>2062</v>
      </c>
      <c r="B11" s="1477" t="s">
        <v>645</v>
      </c>
      <c r="C11" s="1478"/>
      <c r="D11" s="561">
        <f>'03建設工事'!D47</f>
        <v>0</v>
      </c>
      <c r="E11" s="349">
        <f>'03建設工事'!I47</f>
        <v>0</v>
      </c>
      <c r="F11" s="349">
        <f>'03建設工事'!L47</f>
        <v>0</v>
      </c>
      <c r="H11" s="350" t="str">
        <f>IF($H$5="×","",IF(E11=0,"","-"))</f>
        <v/>
      </c>
      <c r="I11" s="350" t="str">
        <f>IF($I$5="×","",IF(E11=0,"","-"))</f>
        <v/>
      </c>
      <c r="J11" s="384" t="str">
        <f t="shared" si="0"/>
        <v/>
      </c>
      <c r="K11" s="350" t="str">
        <f>IF($K$5="×","",IF(E11=0,"",IF(E11&lt;500,"C",IF(E11&lt;800,"B","A"))))</f>
        <v/>
      </c>
      <c r="L11" s="350" t="str">
        <f>IF($L$5="×","",IF(E11=0,"",IF(E11&lt;700,"B","A")))</f>
        <v/>
      </c>
      <c r="M11" s="350" t="str">
        <f>IF($M$5="×","",IF(E11=0,"",IF(E11&lt;700,"B","A")))</f>
        <v/>
      </c>
      <c r="N11" s="350" t="str">
        <f>IF($N$5="×","",IF(E11=0,"",IF(E11&lt;650,"B","A")))</f>
        <v/>
      </c>
      <c r="O11" s="350" t="str">
        <f>IF($O$5="×","",IF(E11=0,"",IF(E11&lt;700,"B","A")))</f>
        <v/>
      </c>
      <c r="P11" s="350" t="str">
        <f>IF($P$5="×","",IF(E11=0,"",IF(E11&lt;650,"B","A")))</f>
        <v/>
      </c>
      <c r="Q11" s="350" t="str">
        <f>IF($Q$5="×","",IF(E11=0,"","-"))</f>
        <v/>
      </c>
      <c r="R11" s="384" t="str">
        <f t="shared" si="1"/>
        <v/>
      </c>
      <c r="S11" s="350" t="str">
        <f>IF($S$5="×","",IF(E11=0,"",IF(E11&lt;650,"B","A")))</f>
        <v/>
      </c>
    </row>
    <row r="12" spans="1:20" ht="18" customHeight="1">
      <c r="A12" s="348" t="s">
        <v>2063</v>
      </c>
      <c r="B12" s="1477" t="s">
        <v>494</v>
      </c>
      <c r="C12" s="1478"/>
      <c r="D12" s="561">
        <f>'03建設工事'!D48</f>
        <v>0</v>
      </c>
      <c r="E12" s="349">
        <f>'03建設工事'!I48</f>
        <v>0</v>
      </c>
      <c r="F12" s="349">
        <f>'03建設工事'!L48</f>
        <v>0</v>
      </c>
      <c r="H12" s="350" t="str">
        <f>IF($H$5="×","",IF(E12=0,"","-"))</f>
        <v/>
      </c>
      <c r="I12" s="350" t="str">
        <f>IF($I$5="×","",IF(E12=0,"","-"))</f>
        <v/>
      </c>
      <c r="J12" s="384" t="str">
        <f t="shared" si="0"/>
        <v/>
      </c>
      <c r="K12" s="350" t="str">
        <f>IF($K$5="×","",IF(E12=0,"",IF(E12&lt;500,"C",IF(E12&lt;800,"B","A"))))</f>
        <v/>
      </c>
      <c r="L12" s="350" t="str">
        <f>IF($L$5="×","",IF(E12=0,"",IF(E12&lt;700,"B","A")))</f>
        <v/>
      </c>
      <c r="M12" s="350" t="str">
        <f>IF($M$5="×","",IF(E12=0,"",IF(E12&lt;700,"B","A")))</f>
        <v/>
      </c>
      <c r="N12" s="350" t="str">
        <f>IF($N$5="×","",IF(E12=0,"",IF(E12&lt;650,"B","A")))</f>
        <v/>
      </c>
      <c r="O12" s="350" t="str">
        <f>IF($O$5="×","",IF(E12=0,"",IF(E12&lt;700,"B","A")))</f>
        <v/>
      </c>
      <c r="P12" s="350" t="str">
        <f>IF($P$5="×","",IF(E12=0,"",IF(E12&lt;650,"B","A")))</f>
        <v/>
      </c>
      <c r="Q12" s="350" t="str">
        <f>IF($Q$5="×","",IF(E12=0,"","-"))</f>
        <v/>
      </c>
      <c r="R12" s="384" t="str">
        <f t="shared" si="1"/>
        <v/>
      </c>
      <c r="S12" s="350" t="str">
        <f>IF($S$5="×","",IF(E12=0,"",IF(E12&lt;650,"B","A")))</f>
        <v/>
      </c>
    </row>
    <row r="13" spans="1:20" ht="18" customHeight="1">
      <c r="A13" s="348" t="s">
        <v>2064</v>
      </c>
      <c r="B13" s="1477" t="s">
        <v>495</v>
      </c>
      <c r="C13" s="1478"/>
      <c r="D13" s="561">
        <f>'03建設工事'!D49</f>
        <v>0</v>
      </c>
      <c r="E13" s="349">
        <f>'03建設工事'!I49</f>
        <v>0</v>
      </c>
      <c r="F13" s="349">
        <f>'03建設工事'!L49</f>
        <v>0</v>
      </c>
      <c r="H13" s="350" t="str">
        <f>IF($H$5="×","",IF(E13=0,"",IF(E13&gt;=650,"A","B")))</f>
        <v/>
      </c>
      <c r="I13" s="350" t="str">
        <f>IF($I$5="×","",IF(E13=0,"",IF(E13&gt;=850,"A","B")))</f>
        <v/>
      </c>
      <c r="J13" s="384" t="str">
        <f t="shared" si="0"/>
        <v/>
      </c>
      <c r="K13" s="350" t="str">
        <f>IF($K$5="×","",IF(E13=0,"",IF(E13&lt;800,"C",IF(E13&lt;1000,"B","A"))))</f>
        <v/>
      </c>
      <c r="L13" s="350" t="str">
        <f>IF($L$5="×","",IF(E13=0,"",IF(E13&lt;700,"C",IF(E13&lt;1000,"B","A"))))</f>
        <v/>
      </c>
      <c r="M13" s="350" t="str">
        <f>IF($M$5="×","",IF(E13=0,"",IF(E13&lt;850,"B","A")))</f>
        <v/>
      </c>
      <c r="N13" s="350" t="str">
        <f>IF($N$5="×","",IF(E13=0,"",IF(E13&lt;650,"C",IF(E13&lt;1000,"B","A"))))</f>
        <v/>
      </c>
      <c r="O13" s="350" t="str">
        <f>IF($O$5="×","",IF(E13=0,"",IF(E13&lt;650,"C",IF(E13&lt;850,"B","A"))))</f>
        <v/>
      </c>
      <c r="P13" s="350" t="str">
        <f>IF($P$5="×","",IF(E13=0,"",IF(E13&lt;650,"C",IF(E13&lt;1000,"B","A"))))</f>
        <v/>
      </c>
      <c r="Q13" s="350" t="str">
        <f>IF($Q$5="×","",IF(E13=0,"",IF(E13&gt;=650,"A","B")))</f>
        <v/>
      </c>
      <c r="R13" s="384" t="str">
        <f t="shared" si="1"/>
        <v/>
      </c>
      <c r="S13" s="350" t="str">
        <f>IF($S$5="×","",IF(E13=0,"",IF(E13&lt;650,"C",IF(E13&lt;1000,"B","A"))))</f>
        <v/>
      </c>
    </row>
    <row r="14" spans="1:20" ht="18" customHeight="1">
      <c r="A14" s="348" t="s">
        <v>2065</v>
      </c>
      <c r="B14" s="1477" t="s">
        <v>496</v>
      </c>
      <c r="C14" s="1478"/>
      <c r="D14" s="561">
        <f>'03建設工事'!D50</f>
        <v>0</v>
      </c>
      <c r="E14" s="349">
        <f>'03建設工事'!I50</f>
        <v>0</v>
      </c>
      <c r="F14" s="349">
        <f>'03建設工事'!L50</f>
        <v>0</v>
      </c>
      <c r="H14" s="350" t="str">
        <f>IF($H$5="×","",IF(E14=0,"",IF(E14&gt;=600,"A","B")))</f>
        <v/>
      </c>
      <c r="I14" s="350" t="str">
        <f>IF($I$5="×","",IF(E14=0,"","-"))</f>
        <v/>
      </c>
      <c r="J14" s="384" t="str">
        <f t="shared" si="0"/>
        <v/>
      </c>
      <c r="K14" s="350" t="str">
        <f>IF($K$5="×","",IF(E14=0,"",IF(E14&lt;800,"C",IF(E14&lt;1000,"B","A"))))</f>
        <v/>
      </c>
      <c r="L14" s="350" t="str">
        <f>IF($L$5="×","",IF(E14=0,"",IF(E14&lt;700,"C",IF(E14&lt;1000,"B","A"))))</f>
        <v/>
      </c>
      <c r="M14" s="350" t="str">
        <f>IF($M$5="×","",IF(E14=0,"",IF(E14&lt;850,"B","A")))</f>
        <v/>
      </c>
      <c r="N14" s="350" t="str">
        <f>IF($N$5="×","",IF(E14=0,"",IF(E14&lt;650,"C",IF(E14&lt;1000,"B","A"))))</f>
        <v/>
      </c>
      <c r="O14" s="350" t="str">
        <f>IF($O$5="×","",IF(E14=0,"",IF(E14&lt;650,"C",IF(E14&lt;850,"B","A"))))</f>
        <v/>
      </c>
      <c r="P14" s="350" t="str">
        <f>IF($P$5="×","",IF(E14=0,"",IF(E14&lt;650,"C",IF(E14&lt;1000,"B","A"))))</f>
        <v/>
      </c>
      <c r="Q14" s="350" t="str">
        <f>IF($Q$5="×","",IF(E14=0,"",IF(E14&gt;=600,"A","B")))</f>
        <v/>
      </c>
      <c r="R14" s="384" t="str">
        <f t="shared" si="1"/>
        <v/>
      </c>
      <c r="S14" s="350" t="str">
        <f>IF($S$5="×","",IF(E14=0,"",IF(E14&lt;650,"C",IF(E14&lt;1000,"B","A"))))</f>
        <v/>
      </c>
    </row>
    <row r="15" spans="1:20" ht="18" customHeight="1">
      <c r="A15" s="348" t="s">
        <v>2066</v>
      </c>
      <c r="B15" s="1477" t="s">
        <v>2067</v>
      </c>
      <c r="C15" s="1478"/>
      <c r="D15" s="561">
        <f>'03建設工事'!D51</f>
        <v>0</v>
      </c>
      <c r="E15" s="349">
        <f>'03建設工事'!I51</f>
        <v>0</v>
      </c>
      <c r="F15" s="349">
        <f>'03建設工事'!L51</f>
        <v>0</v>
      </c>
      <c r="H15" s="350" t="str">
        <f t="shared" ref="H15:H30" si="2">IF($H$5="×","",IF(E15=0,"","-"))</f>
        <v/>
      </c>
      <c r="I15" s="350" t="str">
        <f t="shared" ref="I15:I35" si="3">IF($I$5="×","",IF(E15=0,"","-"))</f>
        <v/>
      </c>
      <c r="J15" s="384" t="str">
        <f t="shared" si="0"/>
        <v/>
      </c>
      <c r="K15" s="350" t="str">
        <f>IF($K$5="×","",IF(E15=0,"",IF(E15&lt;500,"C",IF(E15&lt;800,"B","A"))))</f>
        <v/>
      </c>
      <c r="L15" s="350" t="str">
        <f>IF($L$5="×","",IF(E15=0,"",IF(E15&lt;700,"B","A")))</f>
        <v/>
      </c>
      <c r="M15" s="350" t="str">
        <f>IF($M$5="×","",IF(E15=0,"",IF(E15&lt;700,"B","A")))</f>
        <v/>
      </c>
      <c r="N15" s="350" t="str">
        <f>IF($N$5="×","",IF(E15=0,"",IF(E15&lt;650,"B","A")))</f>
        <v/>
      </c>
      <c r="O15" s="350" t="str">
        <f>IF($O$5="×","",IF(E15=0,"",IF(E15&lt;700,"B","A")))</f>
        <v/>
      </c>
      <c r="P15" s="350" t="str">
        <f>IF($P$5="×","",IF(E15=0,"",IF(E15&lt;650,"B","A")))</f>
        <v/>
      </c>
      <c r="Q15" s="350" t="str">
        <f>IF($Q$5="×","",IF(E15=0,"","-"))</f>
        <v/>
      </c>
      <c r="R15" s="384" t="str">
        <f t="shared" si="1"/>
        <v/>
      </c>
      <c r="S15" s="350" t="str">
        <f>IF($S$5="×","",IF(E15=0,"",IF(E15&lt;650,"B","A")))</f>
        <v/>
      </c>
    </row>
    <row r="16" spans="1:20" ht="18" customHeight="1">
      <c r="A16" s="348" t="s">
        <v>2068</v>
      </c>
      <c r="B16" s="1477" t="s">
        <v>498</v>
      </c>
      <c r="C16" s="1478"/>
      <c r="D16" s="561">
        <f>'03建設工事'!D52</f>
        <v>0</v>
      </c>
      <c r="E16" s="349">
        <f>'03建設工事'!I52</f>
        <v>0</v>
      </c>
      <c r="F16" s="349">
        <f>'03建設工事'!L52</f>
        <v>0</v>
      </c>
      <c r="H16" s="350" t="str">
        <f t="shared" si="2"/>
        <v/>
      </c>
      <c r="I16" s="350" t="str">
        <f t="shared" si="3"/>
        <v/>
      </c>
      <c r="J16" s="384" t="str">
        <f t="shared" si="0"/>
        <v/>
      </c>
      <c r="K16" s="350" t="str">
        <f>IF($K$5="×","",IF(E16=0,"",IF(E16&lt;700,"C",IF(E16&lt;1000,"B","A"))))</f>
        <v/>
      </c>
      <c r="L16" s="350" t="str">
        <f>IF($L$5="×","",IF(E16=0,"",IF(E16&lt;700,"C",IF(E16&lt;1000,"B","A"))))</f>
        <v/>
      </c>
      <c r="M16" s="350" t="str">
        <f>IF($M$5="×","",IF(E16=0,"",IF(E16&lt;850,"B","A")))</f>
        <v/>
      </c>
      <c r="N16" s="350" t="str">
        <f>IF($N$5="×","",IF(E16=0,"",IF(E16&lt;650,"B","A")))</f>
        <v/>
      </c>
      <c r="O16" s="350" t="str">
        <f>IF($O$5="×","",IF(E16=0,"",IF(E16&lt;700,"C",IF(E16&lt;850,"B","A"))))</f>
        <v/>
      </c>
      <c r="P16" s="350" t="str">
        <f>IF($P$5="×","",IF(E16=0,"",IF(E16&lt;700,"C",IF(E16&lt;1000,"B","A"))))</f>
        <v/>
      </c>
      <c r="Q16" s="350" t="str">
        <f t="shared" ref="Q16:Q30" si="4">IF($Q$5="×","",IF(E16=0,"","-"))</f>
        <v/>
      </c>
      <c r="R16" s="384" t="str">
        <f t="shared" si="1"/>
        <v/>
      </c>
      <c r="S16" s="350" t="str">
        <f t="shared" ref="S16:S19" si="5">IF($S$5="×","",IF(E16=0,"",IF(E16&lt;700,"C",IF(E16&lt;1000,"B","A"))))</f>
        <v/>
      </c>
    </row>
    <row r="17" spans="1:19" ht="18" customHeight="1">
      <c r="A17" s="348" t="s">
        <v>2069</v>
      </c>
      <c r="B17" s="1477" t="s">
        <v>500</v>
      </c>
      <c r="C17" s="1478"/>
      <c r="D17" s="561">
        <f>'03建設工事'!D54</f>
        <v>0</v>
      </c>
      <c r="E17" s="349">
        <f>'03建設工事'!I54</f>
        <v>0</v>
      </c>
      <c r="F17" s="349">
        <f>'03建設工事'!L54</f>
        <v>0</v>
      </c>
      <c r="H17" s="350" t="str">
        <f t="shared" si="2"/>
        <v/>
      </c>
      <c r="I17" s="350" t="str">
        <f t="shared" si="3"/>
        <v/>
      </c>
      <c r="J17" s="384" t="str">
        <f t="shared" si="0"/>
        <v/>
      </c>
      <c r="K17" s="350" t="str">
        <f>IF($K$5="×","",IF(E17=0,"",IF(E17&lt;500,"C",IF(E17&lt;800,"B","A"))))</f>
        <v/>
      </c>
      <c r="L17" s="350" t="str">
        <f>IF($L$5="×","",IF(E17=0,"",IF(E17&lt;700,"B","A")))</f>
        <v/>
      </c>
      <c r="M17" s="350" t="str">
        <f>IF($M$5="×","",IF(E17=0,"",IF(E17&lt;700,"B","A")))</f>
        <v/>
      </c>
      <c r="N17" s="350" t="str">
        <f>IF($N$5="×","",IF(E17=0,"",IF(E17&lt;650,"B","A")))</f>
        <v/>
      </c>
      <c r="O17" s="350" t="str">
        <f>IF($O$5="×","",IF(E17=0,"",IF(E17&lt;700,"B","A")))</f>
        <v/>
      </c>
      <c r="P17" s="350" t="str">
        <f>IF($P$5="×","",IF(E17=0,"",IF(E17&lt;650,"B","A")))</f>
        <v/>
      </c>
      <c r="Q17" s="350" t="str">
        <f t="shared" si="4"/>
        <v/>
      </c>
      <c r="R17" s="384" t="str">
        <f t="shared" si="1"/>
        <v/>
      </c>
      <c r="S17" s="350" t="str">
        <f>IF($S$5="×","",IF(E17=0,"",IF(E17&lt;650,"B","A")))</f>
        <v/>
      </c>
    </row>
    <row r="18" spans="1:19" ht="18" customHeight="1">
      <c r="A18" s="348" t="s">
        <v>2070</v>
      </c>
      <c r="B18" s="1477" t="s">
        <v>2495</v>
      </c>
      <c r="C18" s="1478"/>
      <c r="D18" s="561">
        <f>'03建設工事'!D55</f>
        <v>0</v>
      </c>
      <c r="E18" s="349">
        <f>'03建設工事'!I55</f>
        <v>0</v>
      </c>
      <c r="F18" s="349">
        <f>'03建設工事'!L55</f>
        <v>0</v>
      </c>
      <c r="H18" s="350" t="str">
        <f t="shared" si="2"/>
        <v/>
      </c>
      <c r="I18" s="350" t="str">
        <f t="shared" si="3"/>
        <v/>
      </c>
      <c r="J18" s="384" t="str">
        <f t="shared" si="0"/>
        <v/>
      </c>
      <c r="K18" s="350" t="str">
        <f>IF($K$5="×","",IF(E18=0,"",IF(E18&lt;700,"C",IF(E18&lt;1000,"B","A"))))</f>
        <v/>
      </c>
      <c r="L18" s="350" t="str">
        <f>IF($L$5="×","",IF(E18=0,"",IF(E18&lt;800,"C",IF(E18&lt;1000,"B","A"))))</f>
        <v/>
      </c>
      <c r="M18" s="350" t="str">
        <f>IF($M$5="×","",IF(E18=0,"",IF(E18&lt;850,"B","A")))</f>
        <v/>
      </c>
      <c r="N18" s="350" t="str">
        <f>IF($N$5="×","",IF(E18=0,"",IF(E18&lt;700,"C",IF(E18&lt;1000,"B","A"))))</f>
        <v/>
      </c>
      <c r="O18" s="350" t="str">
        <f>IF($O$5="×","",IF(E18=0,"",IF(E18&lt;700,"C",IF(E18&lt;850,"B","A"))))</f>
        <v/>
      </c>
      <c r="P18" s="350" t="str">
        <f>IF($P$5="×","",IF(E18=0,"",IF(E18&lt;700,"C",IF(E18&lt;1000,"B","A"))))</f>
        <v/>
      </c>
      <c r="Q18" s="350" t="str">
        <f t="shared" si="4"/>
        <v/>
      </c>
      <c r="R18" s="384" t="str">
        <f t="shared" si="1"/>
        <v/>
      </c>
      <c r="S18" s="350" t="str">
        <f t="shared" si="5"/>
        <v/>
      </c>
    </row>
    <row r="19" spans="1:19" ht="18" customHeight="1">
      <c r="A19" s="348" t="s">
        <v>2071</v>
      </c>
      <c r="B19" s="1477" t="s">
        <v>2072</v>
      </c>
      <c r="C19" s="1478"/>
      <c r="D19" s="561">
        <f>'03建設工事'!D56</f>
        <v>0</v>
      </c>
      <c r="E19" s="349">
        <f>'03建設工事'!I56</f>
        <v>0</v>
      </c>
      <c r="F19" s="349">
        <f>'03建設工事'!L56</f>
        <v>0</v>
      </c>
      <c r="H19" s="350" t="str">
        <f t="shared" si="2"/>
        <v/>
      </c>
      <c r="I19" s="350" t="str">
        <f t="shared" si="3"/>
        <v/>
      </c>
      <c r="J19" s="384" t="str">
        <f t="shared" si="0"/>
        <v/>
      </c>
      <c r="K19" s="350" t="str">
        <f>IF($K$5="×","",IF(E19=0,"",IF(E19&lt;700,"C",IF(E19&lt;1000,"B","A"))))</f>
        <v/>
      </c>
      <c r="L19" s="350" t="str">
        <f>IF($L$5="×","",IF(E19=0,"",IF(E19&lt;700,"C",IF(E19&lt;1000,"B","A"))))</f>
        <v/>
      </c>
      <c r="M19" s="350" t="str">
        <f>IF($M$5="×","",IF(E19=0,"",IF(E19&lt;850,"B","A")))</f>
        <v/>
      </c>
      <c r="N19" s="350" t="str">
        <f>IF($N$5="×","",IF(E19=0,"",IF(E19&lt;650,"B","A")))</f>
        <v/>
      </c>
      <c r="O19" s="350" t="str">
        <f>IF($O$5="×","",IF(E19=0,"",IF(E19&lt;700,"C",IF(E19&lt;850,"B","A"))))</f>
        <v/>
      </c>
      <c r="P19" s="350" t="str">
        <f>IF($P$5="×","",IF(E19=0,"",IF(E19&lt;700,"C",IF(E19&lt;1000,"B","A"))))</f>
        <v/>
      </c>
      <c r="Q19" s="350" t="str">
        <f t="shared" si="4"/>
        <v/>
      </c>
      <c r="R19" s="384" t="str">
        <f t="shared" si="1"/>
        <v/>
      </c>
      <c r="S19" s="350" t="str">
        <f t="shared" si="5"/>
        <v/>
      </c>
    </row>
    <row r="20" spans="1:19" ht="18" customHeight="1">
      <c r="A20" s="348" t="s">
        <v>2073</v>
      </c>
      <c r="B20" s="1477" t="s">
        <v>503</v>
      </c>
      <c r="C20" s="1478"/>
      <c r="D20" s="561">
        <f>'03建設工事'!D57</f>
        <v>0</v>
      </c>
      <c r="E20" s="349">
        <f>'03建設工事'!I57</f>
        <v>0</v>
      </c>
      <c r="F20" s="349">
        <f>'03建設工事'!L57</f>
        <v>0</v>
      </c>
      <c r="H20" s="350" t="str">
        <f t="shared" si="2"/>
        <v/>
      </c>
      <c r="I20" s="350" t="str">
        <f t="shared" si="3"/>
        <v/>
      </c>
      <c r="J20" s="384" t="str">
        <f t="shared" si="0"/>
        <v/>
      </c>
      <c r="K20" s="350" t="str">
        <f>IF($K$5="×","",IF(E20=0,"",IF(E20&lt;500,"C",IF(E20&lt;800,"B","A"))))</f>
        <v/>
      </c>
      <c r="L20" s="350" t="str">
        <f>IF($L$5="×","",IF(E20=0,"",IF(E20&lt;700,"B","A")))</f>
        <v/>
      </c>
      <c r="M20" s="350" t="str">
        <f>IF($M$5="×","",IF(E20=0,"",IF(E20&lt;700,"B","A")))</f>
        <v/>
      </c>
      <c r="N20" s="350" t="str">
        <f t="shared" ref="N20:N35" si="6">IF($N$5="×","",IF(E20=0,"",IF(E20&lt;650,"B","A")))</f>
        <v/>
      </c>
      <c r="O20" s="350" t="str">
        <f>IF($O$5="×","",IF(E20=0,"",IF(E20&lt;700,"B","A")))</f>
        <v/>
      </c>
      <c r="P20" s="350" t="str">
        <f t="shared" ref="P20:P35" si="7">IF($P$5="×","",IF(E20=0,"",IF(E20&lt;650,"B","A")))</f>
        <v/>
      </c>
      <c r="Q20" s="350" t="str">
        <f t="shared" si="4"/>
        <v/>
      </c>
      <c r="R20" s="384" t="str">
        <f t="shared" si="1"/>
        <v/>
      </c>
      <c r="S20" s="350" t="str">
        <f t="shared" ref="S20:S29" si="8">IF($S$5="×","",IF(E20=0,"",IF(E20&lt;650,"B","A")))</f>
        <v/>
      </c>
    </row>
    <row r="21" spans="1:19" ht="18" customHeight="1">
      <c r="A21" s="348" t="s">
        <v>2074</v>
      </c>
      <c r="B21" s="1477" t="s">
        <v>2075</v>
      </c>
      <c r="C21" s="1478"/>
      <c r="D21" s="561">
        <f>'03建設工事'!D58</f>
        <v>0</v>
      </c>
      <c r="E21" s="349">
        <f>'03建設工事'!I58</f>
        <v>0</v>
      </c>
      <c r="F21" s="349">
        <f>'03建設工事'!L58</f>
        <v>0</v>
      </c>
      <c r="H21" s="350" t="str">
        <f t="shared" si="2"/>
        <v/>
      </c>
      <c r="I21" s="350" t="str">
        <f t="shared" si="3"/>
        <v/>
      </c>
      <c r="J21" s="384" t="str">
        <f t="shared" si="0"/>
        <v/>
      </c>
      <c r="K21" s="350" t="str">
        <f>IF($K$5="×","",IF(E21=0,"",IF(E21&lt;500,"C",IF(E21&lt;800,"B","A"))))</f>
        <v/>
      </c>
      <c r="L21" s="350" t="str">
        <f>IF($L$5="×","",IF(E21=0,"",IF(E21&lt;700,"B","A")))</f>
        <v/>
      </c>
      <c r="M21" s="350" t="str">
        <f t="shared" ref="M21:M23" si="9">IF($M$5="×","",IF(E21=0,"",IF(E21&lt;700,"B","A")))</f>
        <v/>
      </c>
      <c r="N21" s="350" t="str">
        <f t="shared" si="6"/>
        <v/>
      </c>
      <c r="O21" s="350" t="str">
        <f t="shared" ref="O21:O35" si="10">IF($O$5="×","",IF(E21=0,"",IF(E21&lt;700,"B","A")))</f>
        <v/>
      </c>
      <c r="P21" s="350" t="str">
        <f t="shared" si="7"/>
        <v/>
      </c>
      <c r="Q21" s="350" t="str">
        <f t="shared" si="4"/>
        <v/>
      </c>
      <c r="R21" s="384" t="str">
        <f t="shared" si="1"/>
        <v/>
      </c>
      <c r="S21" s="350" t="str">
        <f t="shared" si="8"/>
        <v/>
      </c>
    </row>
    <row r="22" spans="1:19" ht="18" customHeight="1">
      <c r="A22" s="348" t="s">
        <v>2076</v>
      </c>
      <c r="B22" s="1477" t="s">
        <v>505</v>
      </c>
      <c r="C22" s="1478"/>
      <c r="D22" s="561">
        <f>'03建設工事'!D59</f>
        <v>0</v>
      </c>
      <c r="E22" s="349">
        <f>'03建設工事'!I59</f>
        <v>0</v>
      </c>
      <c r="F22" s="349">
        <f>'03建設工事'!L59</f>
        <v>0</v>
      </c>
      <c r="H22" s="350" t="str">
        <f t="shared" si="2"/>
        <v/>
      </c>
      <c r="I22" s="350" t="str">
        <f t="shared" si="3"/>
        <v/>
      </c>
      <c r="J22" s="384" t="str">
        <f t="shared" si="0"/>
        <v/>
      </c>
      <c r="K22" s="350" t="str">
        <f>IF($K$5="×","",IF(E22=0,"",IF(E22&lt;500,"C",IF(E22&lt;800,"B","A"))))</f>
        <v/>
      </c>
      <c r="L22" s="350" t="str">
        <f>IF($L$5="×","",IF(E22=0,"",IF(E22&lt;700,"B","A")))</f>
        <v/>
      </c>
      <c r="M22" s="350" t="str">
        <f t="shared" si="9"/>
        <v/>
      </c>
      <c r="N22" s="350" t="str">
        <f t="shared" si="6"/>
        <v/>
      </c>
      <c r="O22" s="350" t="str">
        <f t="shared" si="10"/>
        <v/>
      </c>
      <c r="P22" s="350" t="str">
        <f t="shared" si="7"/>
        <v/>
      </c>
      <c r="Q22" s="350" t="str">
        <f t="shared" si="4"/>
        <v/>
      </c>
      <c r="R22" s="384" t="str">
        <f t="shared" si="1"/>
        <v/>
      </c>
      <c r="S22" s="350" t="str">
        <f t="shared" si="8"/>
        <v/>
      </c>
    </row>
    <row r="23" spans="1:19" ht="18" customHeight="1">
      <c r="A23" s="348" t="s">
        <v>2077</v>
      </c>
      <c r="B23" s="1477" t="s">
        <v>506</v>
      </c>
      <c r="C23" s="1478"/>
      <c r="D23" s="561">
        <f>'03建設工事'!D60</f>
        <v>0</v>
      </c>
      <c r="E23" s="349">
        <f>'03建設工事'!I60</f>
        <v>0</v>
      </c>
      <c r="F23" s="349">
        <f>'03建設工事'!L60</f>
        <v>0</v>
      </c>
      <c r="H23" s="350" t="str">
        <f t="shared" si="2"/>
        <v/>
      </c>
      <c r="I23" s="350" t="str">
        <f t="shared" si="3"/>
        <v/>
      </c>
      <c r="J23" s="384" t="str">
        <f t="shared" si="0"/>
        <v/>
      </c>
      <c r="K23" s="350" t="str">
        <f>IF($K$5="×","",IF(E23=0,"",IF(E23&lt;500,"C",IF(E23&lt;800,"B","A"))))</f>
        <v/>
      </c>
      <c r="L23" s="350" t="str">
        <f>IF($L$5="×","",IF(E23=0,"",IF(E23&lt;700,"B","A")))</f>
        <v/>
      </c>
      <c r="M23" s="350" t="str">
        <f t="shared" si="9"/>
        <v/>
      </c>
      <c r="N23" s="350" t="str">
        <f t="shared" si="6"/>
        <v/>
      </c>
      <c r="O23" s="350" t="str">
        <f t="shared" si="10"/>
        <v/>
      </c>
      <c r="P23" s="350" t="str">
        <f t="shared" si="7"/>
        <v/>
      </c>
      <c r="Q23" s="350" t="str">
        <f t="shared" si="4"/>
        <v/>
      </c>
      <c r="R23" s="384" t="str">
        <f t="shared" si="1"/>
        <v/>
      </c>
      <c r="S23" s="350" t="str">
        <f t="shared" si="8"/>
        <v/>
      </c>
    </row>
    <row r="24" spans="1:19" ht="18" customHeight="1">
      <c r="A24" s="348" t="s">
        <v>2078</v>
      </c>
      <c r="B24" s="1477" t="s">
        <v>507</v>
      </c>
      <c r="C24" s="1478"/>
      <c r="D24" s="561">
        <f>'03建設工事'!D61</f>
        <v>0</v>
      </c>
      <c r="E24" s="349">
        <f>'03建設工事'!I61</f>
        <v>0</v>
      </c>
      <c r="F24" s="349">
        <f>'03建設工事'!L61</f>
        <v>0</v>
      </c>
      <c r="H24" s="350" t="str">
        <f t="shared" si="2"/>
        <v/>
      </c>
      <c r="I24" s="350" t="str">
        <f t="shared" si="3"/>
        <v/>
      </c>
      <c r="J24" s="384" t="str">
        <f t="shared" si="0"/>
        <v/>
      </c>
      <c r="K24" s="350" t="str">
        <f>IF($K$5="×","",IF(E24=0,"",IF(E24&lt;500,"C",IF(E24&lt;800,"B","A"))))</f>
        <v/>
      </c>
      <c r="L24" s="350" t="str">
        <f>IF($L$5="×","",IF(E24=0,"",IF(E24&lt;700,"B","A")))</f>
        <v/>
      </c>
      <c r="M24" s="350" t="str">
        <f>IF($M$5="×","",IF(E24=0,"",IF(E24&lt;700,"B","A")))</f>
        <v/>
      </c>
      <c r="N24" s="350" t="str">
        <f t="shared" si="6"/>
        <v/>
      </c>
      <c r="O24" s="350" t="str">
        <f t="shared" si="10"/>
        <v/>
      </c>
      <c r="P24" s="350" t="str">
        <f t="shared" si="7"/>
        <v/>
      </c>
      <c r="Q24" s="350" t="str">
        <f t="shared" si="4"/>
        <v/>
      </c>
      <c r="R24" s="384" t="str">
        <f t="shared" si="1"/>
        <v/>
      </c>
      <c r="S24" s="350" t="str">
        <f t="shared" si="8"/>
        <v/>
      </c>
    </row>
    <row r="25" spans="1:19" ht="18" customHeight="1">
      <c r="A25" s="348" t="s">
        <v>2079</v>
      </c>
      <c r="B25" s="1477" t="s">
        <v>508</v>
      </c>
      <c r="C25" s="1478"/>
      <c r="D25" s="561">
        <f>'03建設工事'!D62</f>
        <v>0</v>
      </c>
      <c r="E25" s="349">
        <f>'03建設工事'!I62</f>
        <v>0</v>
      </c>
      <c r="F25" s="349">
        <f>'03建設工事'!L62</f>
        <v>0</v>
      </c>
      <c r="H25" s="350" t="str">
        <f t="shared" si="2"/>
        <v/>
      </c>
      <c r="I25" s="350" t="str">
        <f t="shared" si="3"/>
        <v/>
      </c>
      <c r="J25" s="384" t="str">
        <f t="shared" si="0"/>
        <v/>
      </c>
      <c r="K25" s="350" t="str">
        <f>IF($K$5="×","",IF(E25=0,"",IF(E25&lt;800,"C",IF(E25&lt;1000,"B","A"))))</f>
        <v/>
      </c>
      <c r="L25" s="350" t="str">
        <f>IF($L$5="×","",IF(E25=0,"",IF(E25&lt;700,"C",IF(E25&lt;1000,"B","A"))))</f>
        <v/>
      </c>
      <c r="M25" s="350" t="str">
        <f>IF($M$5="×","",IF(E25=0,"",IF(E25&lt;850,"B","A")))</f>
        <v/>
      </c>
      <c r="N25" s="350" t="str">
        <f t="shared" si="6"/>
        <v/>
      </c>
      <c r="O25" s="350" t="str">
        <f>IF($O$5="×","",IF(E25=0,"",IF(E25&lt;650,"C",IF(E25&lt;850,"B","A"))))</f>
        <v/>
      </c>
      <c r="P25" s="350" t="str">
        <f>IF($P$5="×","",IF(E25=0,"",IF(E25&lt;650,"C",IF(E25&lt;1000,"B","A"))))</f>
        <v/>
      </c>
      <c r="Q25" s="350" t="str">
        <f t="shared" si="4"/>
        <v/>
      </c>
      <c r="R25" s="384" t="str">
        <f t="shared" si="1"/>
        <v/>
      </c>
      <c r="S25" s="350" t="str">
        <f t="shared" si="8"/>
        <v/>
      </c>
    </row>
    <row r="26" spans="1:19" ht="18" customHeight="1">
      <c r="A26" s="348" t="s">
        <v>2080</v>
      </c>
      <c r="B26" s="1477" t="s">
        <v>509</v>
      </c>
      <c r="C26" s="1478"/>
      <c r="D26" s="561">
        <f>'03建設工事'!D63</f>
        <v>0</v>
      </c>
      <c r="E26" s="349">
        <f>'03建設工事'!I63</f>
        <v>0</v>
      </c>
      <c r="F26" s="349">
        <f>'03建設工事'!L63</f>
        <v>0</v>
      </c>
      <c r="H26" s="350" t="str">
        <f t="shared" si="2"/>
        <v/>
      </c>
      <c r="I26" s="350" t="str">
        <f t="shared" si="3"/>
        <v/>
      </c>
      <c r="J26" s="384" t="str">
        <f t="shared" si="0"/>
        <v/>
      </c>
      <c r="K26" s="350" t="str">
        <f>IF($K$5="×","",IF(E26=0,"",IF(E26&lt;500,"C",IF(E26&lt;800,"B","A"))))</f>
        <v/>
      </c>
      <c r="L26" s="350" t="str">
        <f>IF($L$5="×","",IF(E26=0,"",IF(E26&lt;700,"B","A")))</f>
        <v/>
      </c>
      <c r="M26" s="350" t="str">
        <f>IF($M$5="×","",IF(E26=0,"",IF(E26&lt;700,"B","A")))</f>
        <v/>
      </c>
      <c r="N26" s="350" t="str">
        <f t="shared" si="6"/>
        <v/>
      </c>
      <c r="O26" s="350" t="str">
        <f t="shared" si="10"/>
        <v/>
      </c>
      <c r="P26" s="350" t="str">
        <f t="shared" si="7"/>
        <v/>
      </c>
      <c r="Q26" s="350" t="str">
        <f t="shared" si="4"/>
        <v/>
      </c>
      <c r="R26" s="384" t="str">
        <f t="shared" si="1"/>
        <v/>
      </c>
      <c r="S26" s="350" t="str">
        <f t="shared" si="8"/>
        <v/>
      </c>
    </row>
    <row r="27" spans="1:19" ht="18" customHeight="1">
      <c r="A27" s="348" t="s">
        <v>2081</v>
      </c>
      <c r="B27" s="1477" t="s">
        <v>510</v>
      </c>
      <c r="C27" s="1478"/>
      <c r="D27" s="561">
        <f>'03建設工事'!D64</f>
        <v>0</v>
      </c>
      <c r="E27" s="349">
        <f>'03建設工事'!I64</f>
        <v>0</v>
      </c>
      <c r="F27" s="349">
        <f>'03建設工事'!L64</f>
        <v>0</v>
      </c>
      <c r="H27" s="350" t="str">
        <f t="shared" si="2"/>
        <v/>
      </c>
      <c r="I27" s="350" t="str">
        <f t="shared" si="3"/>
        <v/>
      </c>
      <c r="J27" s="384" t="str">
        <f t="shared" si="0"/>
        <v/>
      </c>
      <c r="K27" s="350" t="str">
        <f>IF($K$5="×","",IF(E27=0,"",IF(E27&lt;800,"C",IF(E27&lt;1000,"B","A"))))</f>
        <v/>
      </c>
      <c r="L27" s="350" t="str">
        <f>IF($L$5="×","",IF(E27=0,"",IF(E27&lt;700,"C",IF(E27&lt;1000,"B","A"))))</f>
        <v/>
      </c>
      <c r="M27" s="350" t="str">
        <f>IF($M$5="×","",IF(E27=0,"",IF(E27&lt;850,"B","A")))</f>
        <v/>
      </c>
      <c r="N27" s="350" t="str">
        <f t="shared" si="6"/>
        <v/>
      </c>
      <c r="O27" s="350" t="str">
        <f>IF($O$5="×","",IF(E27=0,"",IF(E27&lt;650,"C",IF(E27&lt;850,"B","A"))))</f>
        <v/>
      </c>
      <c r="P27" s="350" t="str">
        <f>IF($P$5="×","",IF(E27=0,"",IF(E27&lt;650,"C",IF(E27&lt;1000,"B","A"))))</f>
        <v/>
      </c>
      <c r="Q27" s="350" t="str">
        <f t="shared" si="4"/>
        <v/>
      </c>
      <c r="R27" s="384" t="str">
        <f t="shared" si="1"/>
        <v/>
      </c>
      <c r="S27" s="350" t="str">
        <f t="shared" si="8"/>
        <v/>
      </c>
    </row>
    <row r="28" spans="1:19" ht="18" customHeight="1">
      <c r="A28" s="348" t="s">
        <v>2082</v>
      </c>
      <c r="B28" s="1477" t="s">
        <v>511</v>
      </c>
      <c r="C28" s="1478"/>
      <c r="D28" s="561">
        <f>'03建設工事'!D65</f>
        <v>0</v>
      </c>
      <c r="E28" s="349">
        <f>'03建設工事'!I65</f>
        <v>0</v>
      </c>
      <c r="F28" s="349">
        <f>'03建設工事'!L65</f>
        <v>0</v>
      </c>
      <c r="H28" s="350" t="str">
        <f t="shared" si="2"/>
        <v/>
      </c>
      <c r="I28" s="350" t="str">
        <f t="shared" si="3"/>
        <v/>
      </c>
      <c r="J28" s="384" t="str">
        <f t="shared" si="0"/>
        <v/>
      </c>
      <c r="K28" s="350" t="str">
        <f>IF($K$5="×","",IF(E28=0,"",IF(E28&lt;500,"C",IF(E28&lt;800,"B","A"))))</f>
        <v/>
      </c>
      <c r="L28" s="350" t="str">
        <f t="shared" ref="L28:L35" si="11">IF($L$5="×","",IF(E28=0,"",IF(E28&lt;700,"B","A")))</f>
        <v/>
      </c>
      <c r="M28" s="350" t="str">
        <f>IF($M$5="×","",IF(E28=0,"",IF(E28&lt;700,"B","A")))</f>
        <v/>
      </c>
      <c r="N28" s="350" t="str">
        <f t="shared" si="6"/>
        <v/>
      </c>
      <c r="O28" s="350" t="str">
        <f t="shared" si="10"/>
        <v/>
      </c>
      <c r="P28" s="350" t="str">
        <f t="shared" si="7"/>
        <v/>
      </c>
      <c r="Q28" s="350" t="str">
        <f t="shared" si="4"/>
        <v/>
      </c>
      <c r="R28" s="384" t="str">
        <f t="shared" si="1"/>
        <v/>
      </c>
      <c r="S28" s="350" t="str">
        <f t="shared" si="8"/>
        <v/>
      </c>
    </row>
    <row r="29" spans="1:19" ht="18" customHeight="1">
      <c r="A29" s="348" t="s">
        <v>2083</v>
      </c>
      <c r="B29" s="1477" t="s">
        <v>512</v>
      </c>
      <c r="C29" s="1478"/>
      <c r="D29" s="561">
        <f>'03建設工事'!D66</f>
        <v>0</v>
      </c>
      <c r="E29" s="349">
        <f>'03建設工事'!I66</f>
        <v>0</v>
      </c>
      <c r="F29" s="349">
        <f>'03建設工事'!L66</f>
        <v>0</v>
      </c>
      <c r="H29" s="350" t="str">
        <f t="shared" si="2"/>
        <v/>
      </c>
      <c r="I29" s="350" t="str">
        <f t="shared" si="3"/>
        <v/>
      </c>
      <c r="J29" s="384" t="str">
        <f t="shared" si="0"/>
        <v/>
      </c>
      <c r="K29" s="350" t="str">
        <f>IF($K$5="×","",IF(E29=0,"",IF(E29&lt;500,"C",IF(E29&lt;800,"B","A"))))</f>
        <v/>
      </c>
      <c r="L29" s="350" t="str">
        <f t="shared" si="11"/>
        <v/>
      </c>
      <c r="M29" s="350" t="str">
        <f t="shared" ref="M29" si="12">IF($M$5="×","",IF(E29=0,"",IF(E29&lt;700,"B","A")))</f>
        <v/>
      </c>
      <c r="N29" s="350" t="str">
        <f t="shared" si="6"/>
        <v/>
      </c>
      <c r="O29" s="350" t="str">
        <f t="shared" si="10"/>
        <v/>
      </c>
      <c r="P29" s="350" t="str">
        <f t="shared" si="7"/>
        <v/>
      </c>
      <c r="Q29" s="350" t="str">
        <f t="shared" si="4"/>
        <v/>
      </c>
      <c r="R29" s="384" t="str">
        <f t="shared" si="1"/>
        <v/>
      </c>
      <c r="S29" s="350" t="str">
        <f t="shared" si="8"/>
        <v/>
      </c>
    </row>
    <row r="30" spans="1:19" ht="18" customHeight="1">
      <c r="A30" s="348" t="s">
        <v>2084</v>
      </c>
      <c r="B30" s="1477" t="s">
        <v>513</v>
      </c>
      <c r="C30" s="1478"/>
      <c r="D30" s="561">
        <f>'03建設工事'!D67</f>
        <v>0</v>
      </c>
      <c r="E30" s="349">
        <f>'03建設工事'!I67</f>
        <v>0</v>
      </c>
      <c r="F30" s="349">
        <f>'03建設工事'!L67</f>
        <v>0</v>
      </c>
      <c r="H30" s="350" t="str">
        <f t="shared" si="2"/>
        <v/>
      </c>
      <c r="I30" s="350" t="str">
        <f t="shared" si="3"/>
        <v/>
      </c>
      <c r="J30" s="384" t="str">
        <f t="shared" si="0"/>
        <v/>
      </c>
      <c r="K30" s="350" t="str">
        <f>IF($K$5="×","",IF(E30=0,"",IF(E30&lt;500,"C",IF(E30&lt;800,"B","A"))))</f>
        <v/>
      </c>
      <c r="L30" s="350" t="str">
        <f t="shared" si="11"/>
        <v/>
      </c>
      <c r="M30" s="350" t="str">
        <f>IF($M$5="×","",IF(E30=0,"",IF(E30&lt;700,"B","A")))</f>
        <v/>
      </c>
      <c r="N30" s="350" t="str">
        <f t="shared" si="6"/>
        <v/>
      </c>
      <c r="O30" s="350" t="str">
        <f t="shared" si="10"/>
        <v/>
      </c>
      <c r="P30" s="350" t="str">
        <f t="shared" si="7"/>
        <v/>
      </c>
      <c r="Q30" s="350" t="str">
        <f t="shared" si="4"/>
        <v/>
      </c>
      <c r="R30" s="384" t="str">
        <f t="shared" si="1"/>
        <v/>
      </c>
      <c r="S30" s="350" t="str">
        <f t="shared" ref="S30:S35" si="13">IF($S$5="×","",IF(E30=0,"",IF(E30&lt;650,"B","A")))</f>
        <v/>
      </c>
    </row>
    <row r="31" spans="1:19" ht="18" customHeight="1">
      <c r="A31" s="348" t="s">
        <v>2085</v>
      </c>
      <c r="B31" s="1477" t="s">
        <v>514</v>
      </c>
      <c r="C31" s="1478"/>
      <c r="D31" s="561">
        <f>'03建設工事'!D68</f>
        <v>0</v>
      </c>
      <c r="E31" s="349">
        <f>'03建設工事'!I68</f>
        <v>0</v>
      </c>
      <c r="F31" s="349">
        <f>'03建設工事'!L68</f>
        <v>0</v>
      </c>
      <c r="H31" s="350" t="str">
        <f>IF($H$5="×","",IF(E31=0,"",IF(E31&gt;=590,"A","B")))</f>
        <v/>
      </c>
      <c r="I31" s="350" t="str">
        <f t="shared" si="3"/>
        <v/>
      </c>
      <c r="J31" s="384" t="str">
        <f t="shared" si="0"/>
        <v/>
      </c>
      <c r="K31" s="350" t="str">
        <f>IF($K$5="×","",IF(E31=0,"",IF(E31&lt;850,"C",IF(E31&lt;1200,"B","A"))))</f>
        <v/>
      </c>
      <c r="L31" s="350" t="str">
        <f>IF($L$5="×","",IF(E31=0,"",IF(E31&lt;850,"C",IF(E31&lt;1300,"B","A"))))</f>
        <v/>
      </c>
      <c r="M31" s="350" t="str">
        <f>IF($M$5="×","",IF(E31=0,"",IF(E31&lt;850,"B","A")))</f>
        <v/>
      </c>
      <c r="N31" s="387" t="str">
        <f>IF($N$5="×","",IF(E31=0,"",IF(E31&lt;700,"C",IF(E31&lt;1000,"B","A"))))</f>
        <v/>
      </c>
      <c r="O31" s="350" t="str">
        <f>IF($O$5="×","",IF(E31=0,"",IF(E31&lt;700,"C",IF(E31&lt;850,"B","A"))))</f>
        <v/>
      </c>
      <c r="P31" s="350" t="str">
        <f>IF($P$5="×","",IF(E31=0,"",IF(E31&lt;700,"C",IF(E31&lt;1000,"B","A"))))</f>
        <v/>
      </c>
      <c r="Q31" s="350" t="str">
        <f>IF($Q$5="×","",IF(E31=0,"",IF(E31&gt;=590,"A","B")))</f>
        <v/>
      </c>
      <c r="R31" s="384" t="str">
        <f t="shared" si="1"/>
        <v/>
      </c>
      <c r="S31" s="350" t="str">
        <f t="shared" si="13"/>
        <v/>
      </c>
    </row>
    <row r="32" spans="1:19" ht="18" customHeight="1">
      <c r="A32" s="348" t="s">
        <v>2086</v>
      </c>
      <c r="B32" s="1479" t="s">
        <v>515</v>
      </c>
      <c r="C32" s="1478"/>
      <c r="D32" s="561">
        <f>'03建設工事'!D69</f>
        <v>0</v>
      </c>
      <c r="E32" s="349">
        <f>'03建設工事'!I69</f>
        <v>0</v>
      </c>
      <c r="F32" s="349">
        <f>'03建設工事'!L69</f>
        <v>0</v>
      </c>
      <c r="H32" s="350" t="str">
        <f>IF($H$5="×","",IF(E32=0,"","-"))</f>
        <v/>
      </c>
      <c r="I32" s="350" t="str">
        <f t="shared" si="3"/>
        <v/>
      </c>
      <c r="J32" s="384" t="str">
        <f t="shared" si="0"/>
        <v/>
      </c>
      <c r="K32" s="350" t="str">
        <f>IF($K$5="×","",IF(E32=0,"",IF(E32&lt;500,"C",IF(E32&lt;800,"B","A"))))</f>
        <v/>
      </c>
      <c r="L32" s="350" t="str">
        <f t="shared" si="11"/>
        <v/>
      </c>
      <c r="M32" s="350" t="str">
        <f>IF($M$5="×","",IF(E32=0,"",IF(E32&lt;700,"B","A")))</f>
        <v/>
      </c>
      <c r="N32" s="350" t="str">
        <f t="shared" si="6"/>
        <v/>
      </c>
      <c r="O32" s="350" t="str">
        <f t="shared" si="10"/>
        <v/>
      </c>
      <c r="P32" s="350" t="str">
        <f t="shared" si="7"/>
        <v/>
      </c>
      <c r="Q32" s="350" t="str">
        <f>IF($Q$5="×","",IF(E32=0,"","-"))</f>
        <v/>
      </c>
      <c r="R32" s="384" t="str">
        <f t="shared" si="1"/>
        <v/>
      </c>
      <c r="S32" s="350" t="str">
        <f t="shared" si="13"/>
        <v/>
      </c>
    </row>
    <row r="33" spans="1:19" ht="18" customHeight="1">
      <c r="A33" s="348" t="s">
        <v>2087</v>
      </c>
      <c r="B33" s="1477" t="s">
        <v>516</v>
      </c>
      <c r="C33" s="1478"/>
      <c r="D33" s="561">
        <f>'03建設工事'!D70</f>
        <v>0</v>
      </c>
      <c r="E33" s="349">
        <f>'03建設工事'!I70</f>
        <v>0</v>
      </c>
      <c r="F33" s="349">
        <f>'03建設工事'!L70</f>
        <v>0</v>
      </c>
      <c r="H33" s="350" t="str">
        <f>IF($H$5="×","",IF(E33=0,"","-"))</f>
        <v/>
      </c>
      <c r="I33" s="350" t="str">
        <f t="shared" si="3"/>
        <v/>
      </c>
      <c r="J33" s="384" t="str">
        <f t="shared" si="0"/>
        <v/>
      </c>
      <c r="K33" s="350" t="str">
        <f>IF($K$5="×","",IF(E33=0,"",IF(E33&lt;500,"C",IF(E33&lt;800,"B","A"))))</f>
        <v/>
      </c>
      <c r="L33" s="350" t="str">
        <f t="shared" si="11"/>
        <v/>
      </c>
      <c r="M33" s="350" t="str">
        <f t="shared" ref="M33" si="14">IF($M$5="×","",IF(E33=0,"",IF(E33&lt;700,"B","A")))</f>
        <v/>
      </c>
      <c r="N33" s="350" t="str">
        <f t="shared" si="6"/>
        <v/>
      </c>
      <c r="O33" s="350" t="str">
        <f t="shared" si="10"/>
        <v/>
      </c>
      <c r="P33" s="350" t="str">
        <f t="shared" si="7"/>
        <v/>
      </c>
      <c r="Q33" s="350" t="str">
        <f t="shared" ref="Q33:Q35" si="15">IF($Q$5="×","",IF(E33=0,"","-"))</f>
        <v/>
      </c>
      <c r="R33" s="384" t="str">
        <f t="shared" si="1"/>
        <v/>
      </c>
      <c r="S33" s="350" t="str">
        <f t="shared" si="13"/>
        <v/>
      </c>
    </row>
    <row r="34" spans="1:19" ht="16.5" customHeight="1">
      <c r="A34" s="348" t="s">
        <v>2388</v>
      </c>
      <c r="B34" s="1477" t="s">
        <v>517</v>
      </c>
      <c r="C34" s="1478"/>
      <c r="D34" s="561">
        <f>'03建設工事'!D71</f>
        <v>0</v>
      </c>
      <c r="E34" s="349">
        <f>'03建設工事'!I71</f>
        <v>0</v>
      </c>
      <c r="F34" s="349">
        <f>'03建設工事'!L71</f>
        <v>0</v>
      </c>
      <c r="H34" s="350" t="str">
        <f>IF($H$5="×","",IF(E34=0,"","-"))</f>
        <v/>
      </c>
      <c r="I34" s="350" t="str">
        <f t="shared" si="3"/>
        <v/>
      </c>
      <c r="J34" s="384" t="str">
        <f t="shared" si="0"/>
        <v/>
      </c>
      <c r="K34" s="350" t="str">
        <f>IF($K$5="×","",IF(E34=0,"",IF(E34&lt;500,"C",IF(E34&lt;800,"B","A"))))</f>
        <v/>
      </c>
      <c r="L34" s="350" t="str">
        <f t="shared" si="11"/>
        <v/>
      </c>
      <c r="M34" s="350" t="str">
        <f>IF($M$5="×","",IF(E34=0,"",IF(E34&lt;700,"B","A")))</f>
        <v/>
      </c>
      <c r="N34" s="350" t="str">
        <f t="shared" si="6"/>
        <v/>
      </c>
      <c r="O34" s="350" t="str">
        <f t="shared" si="10"/>
        <v/>
      </c>
      <c r="P34" s="350" t="str">
        <f t="shared" si="7"/>
        <v/>
      </c>
      <c r="Q34" s="350" t="str">
        <f t="shared" si="15"/>
        <v/>
      </c>
      <c r="R34" s="384" t="str">
        <f t="shared" si="1"/>
        <v/>
      </c>
      <c r="S34" s="350" t="str">
        <f t="shared" si="13"/>
        <v/>
      </c>
    </row>
    <row r="35" spans="1:19" ht="16.5" customHeight="1">
      <c r="A35" s="381"/>
      <c r="B35" s="1480" t="s">
        <v>368</v>
      </c>
      <c r="C35" s="1481"/>
      <c r="D35" s="561">
        <f>'03建設工事'!D72</f>
        <v>0</v>
      </c>
      <c r="E35" s="349">
        <f>'03建設工事'!I72</f>
        <v>0</v>
      </c>
      <c r="F35" s="349">
        <f>'03建設工事'!L72</f>
        <v>0</v>
      </c>
      <c r="H35" s="350" t="str">
        <f>IF($H$5="×","",IF(E35=0,"","-"))</f>
        <v/>
      </c>
      <c r="I35" s="350" t="str">
        <f t="shared" si="3"/>
        <v/>
      </c>
      <c r="J35" s="384" t="str">
        <f t="shared" si="0"/>
        <v/>
      </c>
      <c r="K35" s="350" t="str">
        <f>IF($K$5="×","",IF(E35=0,"",IF(E35&lt;500,"C",IF(E35&lt;800,"B","A"))))</f>
        <v/>
      </c>
      <c r="L35" s="350" t="str">
        <f t="shared" si="11"/>
        <v/>
      </c>
      <c r="M35" s="350" t="str">
        <f>IF($M$5="×","",IF(E35=0,"",IF(E35&lt;700,"B","A")))</f>
        <v/>
      </c>
      <c r="N35" s="350" t="str">
        <f t="shared" si="6"/>
        <v/>
      </c>
      <c r="O35" s="350" t="str">
        <f t="shared" si="10"/>
        <v/>
      </c>
      <c r="P35" s="350" t="str">
        <f t="shared" si="7"/>
        <v/>
      </c>
      <c r="Q35" s="350" t="str">
        <f t="shared" si="15"/>
        <v/>
      </c>
      <c r="R35" s="384" t="str">
        <f t="shared" si="1"/>
        <v/>
      </c>
      <c r="S35" s="350" t="str">
        <f t="shared" si="13"/>
        <v/>
      </c>
    </row>
  </sheetData>
  <sheetProtection algorithmName="SHA-512" hashValue="UoGeJapVB9pXic+ye42RAQxwaHV3wD9zjrld47XLyIKYYE590iuHzCAeuUDSyM2ifTwA0uataUUNRhtqciyzQQ==" saltValue="/0Poeu+aYnnmaMyCVhvOKg=="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S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5" style="231" customWidth="1"/>
    <col min="5" max="12" width="6.625" style="231" customWidth="1"/>
    <col min="13" max="13" width="12.875" style="231" customWidth="1"/>
    <col min="14" max="14" width="10.25" style="231" customWidth="1"/>
    <col min="15" max="15" width="5.75" style="231" customWidth="1"/>
    <col min="16" max="16" width="12.7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9" ht="27" customHeight="1">
      <c r="A1" s="351"/>
      <c r="C1" s="352"/>
      <c r="D1" s="352"/>
      <c r="E1" s="352"/>
      <c r="F1" s="352"/>
      <c r="H1" s="352" t="s">
        <v>2088</v>
      </c>
      <c r="I1" s="352"/>
      <c r="J1" s="352"/>
      <c r="K1" s="352"/>
      <c r="L1" s="352"/>
      <c r="M1" s="352"/>
      <c r="N1" s="352"/>
      <c r="O1" s="352"/>
      <c r="P1" s="353"/>
      <c r="Q1" s="352"/>
    </row>
    <row r="2" spans="1:19" ht="15.95" customHeight="1" thickBot="1">
      <c r="B2" s="354"/>
      <c r="C2" s="354"/>
      <c r="D2" s="354"/>
      <c r="E2" s="354"/>
      <c r="F2" s="388"/>
      <c r="G2" s="389"/>
      <c r="H2" s="354"/>
      <c r="I2" s="354"/>
      <c r="J2" s="354"/>
      <c r="K2" s="354"/>
    </row>
    <row r="3" spans="1:19" ht="64.5" customHeight="1" thickBot="1">
      <c r="A3" s="371" t="s">
        <v>1820</v>
      </c>
      <c r="B3" s="1490" t="s">
        <v>2089</v>
      </c>
      <c r="C3" s="1490"/>
      <c r="D3" s="1490"/>
      <c r="E3" s="1491" t="s">
        <v>2090</v>
      </c>
      <c r="F3" s="1492"/>
      <c r="G3" s="1492"/>
      <c r="H3" s="1492"/>
      <c r="I3" s="1492"/>
      <c r="J3" s="1492"/>
      <c r="K3" s="1492"/>
      <c r="L3" s="1492"/>
      <c r="M3" s="1492"/>
      <c r="N3" s="372" t="s">
        <v>2494</v>
      </c>
      <c r="O3" s="373" t="s">
        <v>1822</v>
      </c>
      <c r="P3" s="371" t="s">
        <v>2091</v>
      </c>
    </row>
    <row r="4" spans="1:19" ht="36" customHeight="1" thickTop="1">
      <c r="A4" s="357" t="s">
        <v>2092</v>
      </c>
      <c r="B4" s="1493" t="s">
        <v>2200</v>
      </c>
      <c r="C4" s="1493"/>
      <c r="D4" s="1493"/>
      <c r="E4" s="1494" t="s">
        <v>2196</v>
      </c>
      <c r="F4" s="1495"/>
      <c r="G4" s="1495"/>
      <c r="H4" s="1495"/>
      <c r="I4" s="1495"/>
      <c r="J4" s="1495"/>
      <c r="K4" s="1495"/>
      <c r="L4" s="1495"/>
      <c r="M4" s="1495"/>
      <c r="N4" s="465"/>
      <c r="O4" s="468"/>
      <c r="P4" s="469"/>
      <c r="R4" s="458" t="s">
        <v>2491</v>
      </c>
      <c r="S4" s="458"/>
    </row>
    <row r="5" spans="1:19" ht="24.75" customHeight="1">
      <c r="A5" s="1496">
        <v>1</v>
      </c>
      <c r="B5" s="1499" t="s">
        <v>2435</v>
      </c>
      <c r="C5" s="1500"/>
      <c r="D5" s="1501"/>
      <c r="E5" s="1494" t="s">
        <v>2462</v>
      </c>
      <c r="F5" s="1495"/>
      <c r="G5" s="1495"/>
      <c r="H5" s="1495"/>
      <c r="I5" s="1495"/>
      <c r="J5" s="1495"/>
      <c r="K5" s="1495"/>
      <c r="L5" s="1495"/>
      <c r="M5" s="1495"/>
      <c r="N5" s="465"/>
      <c r="O5" s="468"/>
      <c r="P5" s="469"/>
    </row>
    <row r="6" spans="1:19" ht="36" customHeight="1">
      <c r="A6" s="1498"/>
      <c r="B6" s="1509"/>
      <c r="C6" s="1510"/>
      <c r="D6" s="1511"/>
      <c r="E6" s="1494" t="s">
        <v>2437</v>
      </c>
      <c r="F6" s="1495"/>
      <c r="G6" s="1495"/>
      <c r="H6" s="1495"/>
      <c r="I6" s="1495"/>
      <c r="J6" s="1495"/>
      <c r="K6" s="1495"/>
      <c r="L6" s="1495"/>
      <c r="M6" s="1495"/>
      <c r="N6" s="465"/>
      <c r="O6" s="468"/>
      <c r="P6" s="469"/>
    </row>
    <row r="7" spans="1:19" ht="44.25" customHeight="1">
      <c r="A7" s="1497"/>
      <c r="B7" s="1502"/>
      <c r="C7" s="1503"/>
      <c r="D7" s="1504"/>
      <c r="E7" s="1494" t="s">
        <v>2436</v>
      </c>
      <c r="F7" s="1495"/>
      <c r="G7" s="1495"/>
      <c r="H7" s="1495"/>
      <c r="I7" s="1495"/>
      <c r="J7" s="1495"/>
      <c r="K7" s="1495"/>
      <c r="L7" s="1495"/>
      <c r="M7" s="1495"/>
      <c r="N7" s="465"/>
      <c r="O7" s="468"/>
      <c r="P7" s="469"/>
    </row>
    <row r="8" spans="1:19" ht="18" customHeight="1">
      <c r="A8" s="1496">
        <v>2</v>
      </c>
      <c r="B8" s="1499" t="s">
        <v>2094</v>
      </c>
      <c r="C8" s="1500"/>
      <c r="D8" s="1501"/>
      <c r="E8" s="1505" t="s">
        <v>2461</v>
      </c>
      <c r="F8" s="1506"/>
      <c r="G8" s="1506"/>
      <c r="H8" s="1506"/>
      <c r="I8" s="1506"/>
      <c r="J8" s="1506"/>
      <c r="K8" s="1506"/>
      <c r="L8" s="1506"/>
      <c r="M8" s="1506"/>
      <c r="N8" s="466"/>
      <c r="O8" s="468"/>
      <c r="P8" s="470"/>
    </row>
    <row r="9" spans="1:19" ht="18" customHeight="1">
      <c r="A9" s="1497"/>
      <c r="B9" s="1502"/>
      <c r="C9" s="1503"/>
      <c r="D9" s="1504"/>
      <c r="E9" s="1507" t="s">
        <v>2095</v>
      </c>
      <c r="F9" s="1508"/>
      <c r="G9" s="1508"/>
      <c r="H9" s="1508"/>
      <c r="I9" s="1508"/>
      <c r="J9" s="1508"/>
      <c r="K9" s="1508"/>
      <c r="L9" s="1508"/>
      <c r="M9" s="1508"/>
      <c r="N9" s="466"/>
      <c r="O9" s="468"/>
      <c r="P9" s="470"/>
    </row>
    <row r="10" spans="1:19" ht="20.100000000000001" customHeight="1">
      <c r="A10" s="1496">
        <v>3</v>
      </c>
      <c r="B10" s="1499" t="s">
        <v>2096</v>
      </c>
      <c r="C10" s="1500"/>
      <c r="D10" s="1501"/>
      <c r="E10" s="1507" t="s">
        <v>2492</v>
      </c>
      <c r="F10" s="1508"/>
      <c r="G10" s="1508"/>
      <c r="H10" s="1508"/>
      <c r="I10" s="1508"/>
      <c r="J10" s="1508"/>
      <c r="K10" s="1508"/>
      <c r="L10" s="1508"/>
      <c r="M10" s="1508"/>
      <c r="N10" s="466"/>
      <c r="O10" s="468"/>
      <c r="P10" s="470"/>
    </row>
    <row r="11" spans="1:19" ht="20.100000000000001" customHeight="1">
      <c r="A11" s="1497"/>
      <c r="B11" s="1502"/>
      <c r="C11" s="1503"/>
      <c r="D11" s="1504"/>
      <c r="E11" s="1507" t="s">
        <v>2097</v>
      </c>
      <c r="F11" s="1508"/>
      <c r="G11" s="1508"/>
      <c r="H11" s="1508"/>
      <c r="I11" s="1508"/>
      <c r="J11" s="1508"/>
      <c r="K11" s="1508"/>
      <c r="L11" s="1508"/>
      <c r="M11" s="1508"/>
      <c r="N11" s="466"/>
      <c r="O11" s="468"/>
      <c r="P11" s="470"/>
    </row>
    <row r="12" spans="1:19" ht="20.100000000000001" customHeight="1">
      <c r="A12" s="322">
        <v>4</v>
      </c>
      <c r="B12" s="1515" t="s">
        <v>2098</v>
      </c>
      <c r="C12" s="1515"/>
      <c r="D12" s="1515"/>
      <c r="E12" s="1507" t="s">
        <v>2099</v>
      </c>
      <c r="F12" s="1508"/>
      <c r="G12" s="1508"/>
      <c r="H12" s="1508"/>
      <c r="I12" s="1508"/>
      <c r="J12" s="1508"/>
      <c r="K12" s="1508"/>
      <c r="L12" s="1508"/>
      <c r="M12" s="1508"/>
      <c r="N12" s="466"/>
      <c r="O12" s="468"/>
      <c r="P12" s="470"/>
    </row>
    <row r="13" spans="1:19" ht="20.100000000000001" customHeight="1">
      <c r="A13" s="1496">
        <v>5</v>
      </c>
      <c r="B13" s="1499" t="s">
        <v>2100</v>
      </c>
      <c r="C13" s="1500"/>
      <c r="D13" s="1501"/>
      <c r="E13" s="1507" t="s">
        <v>2444</v>
      </c>
      <c r="F13" s="1508"/>
      <c r="G13" s="1508"/>
      <c r="H13" s="1508"/>
      <c r="I13" s="1508"/>
      <c r="J13" s="1508"/>
      <c r="K13" s="1508"/>
      <c r="L13" s="1508"/>
      <c r="M13" s="1508"/>
      <c r="N13" s="466"/>
      <c r="O13" s="468"/>
      <c r="P13" s="470"/>
    </row>
    <row r="14" spans="1:19" ht="20.100000000000001" customHeight="1">
      <c r="A14" s="1498"/>
      <c r="B14" s="1509"/>
      <c r="C14" s="1510"/>
      <c r="D14" s="1511"/>
      <c r="E14" s="1507" t="s">
        <v>2101</v>
      </c>
      <c r="F14" s="1508"/>
      <c r="G14" s="1508"/>
      <c r="H14" s="1508"/>
      <c r="I14" s="1508"/>
      <c r="J14" s="1508"/>
      <c r="K14" s="1508"/>
      <c r="L14" s="1508"/>
      <c r="M14" s="1508"/>
      <c r="N14" s="466"/>
      <c r="O14" s="468"/>
      <c r="P14" s="470"/>
    </row>
    <row r="15" spans="1:19" ht="36" customHeight="1">
      <c r="A15" s="1497"/>
      <c r="B15" s="1502"/>
      <c r="C15" s="1503"/>
      <c r="D15" s="1504"/>
      <c r="E15" s="1507" t="s">
        <v>2102</v>
      </c>
      <c r="F15" s="1508"/>
      <c r="G15" s="1508"/>
      <c r="H15" s="1508"/>
      <c r="I15" s="1508"/>
      <c r="J15" s="1508"/>
      <c r="K15" s="1508"/>
      <c r="L15" s="1508"/>
      <c r="M15" s="1508"/>
      <c r="N15" s="466"/>
      <c r="O15" s="468"/>
      <c r="P15" s="470"/>
    </row>
    <row r="16" spans="1:19" ht="36" customHeight="1">
      <c r="A16" s="322">
        <v>6</v>
      </c>
      <c r="B16" s="1515" t="s">
        <v>2103</v>
      </c>
      <c r="C16" s="1515"/>
      <c r="D16" s="1515"/>
      <c r="E16" s="1507" t="s">
        <v>2104</v>
      </c>
      <c r="F16" s="1508"/>
      <c r="G16" s="1508"/>
      <c r="H16" s="1508"/>
      <c r="I16" s="1508"/>
      <c r="J16" s="1508"/>
      <c r="K16" s="1508"/>
      <c r="L16" s="1508"/>
      <c r="M16" s="1508"/>
      <c r="N16" s="466"/>
      <c r="O16" s="468"/>
      <c r="P16" s="470"/>
    </row>
    <row r="17" spans="1:16" ht="20.100000000000001" customHeight="1">
      <c r="A17" s="322">
        <v>7</v>
      </c>
      <c r="B17" s="1515" t="s">
        <v>2105</v>
      </c>
      <c r="C17" s="1515"/>
      <c r="D17" s="1515"/>
      <c r="E17" s="1507" t="s">
        <v>2106</v>
      </c>
      <c r="F17" s="1508"/>
      <c r="G17" s="1508"/>
      <c r="H17" s="1508"/>
      <c r="I17" s="1508"/>
      <c r="J17" s="1508"/>
      <c r="K17" s="1508"/>
      <c r="L17" s="1508"/>
      <c r="M17" s="1508"/>
      <c r="N17" s="466"/>
      <c r="O17" s="468"/>
      <c r="P17" s="470"/>
    </row>
    <row r="18" spans="1:16" ht="36" customHeight="1">
      <c r="A18" s="390">
        <v>8</v>
      </c>
      <c r="B18" s="1512" t="s">
        <v>2197</v>
      </c>
      <c r="C18" s="1512"/>
      <c r="D18" s="1512"/>
      <c r="E18" s="1513" t="s">
        <v>2493</v>
      </c>
      <c r="F18" s="1514"/>
      <c r="G18" s="1514"/>
      <c r="H18" s="1514"/>
      <c r="I18" s="1514"/>
      <c r="J18" s="1514"/>
      <c r="K18" s="1514"/>
      <c r="L18" s="1514"/>
      <c r="M18" s="1514"/>
      <c r="N18" s="466"/>
      <c r="O18" s="468"/>
      <c r="P18" s="470"/>
    </row>
    <row r="19" spans="1:16" ht="20.100000000000001" customHeight="1">
      <c r="A19" s="322">
        <v>9</v>
      </c>
      <c r="B19" s="1515" t="s">
        <v>2481</v>
      </c>
      <c r="C19" s="1515"/>
      <c r="D19" s="1515"/>
      <c r="E19" s="1507" t="s">
        <v>2503</v>
      </c>
      <c r="F19" s="1508"/>
      <c r="G19" s="1508"/>
      <c r="H19" s="1508"/>
      <c r="I19" s="1508"/>
      <c r="J19" s="1508"/>
      <c r="K19" s="1508"/>
      <c r="L19" s="1508"/>
      <c r="M19" s="1508"/>
      <c r="N19" s="466"/>
      <c r="O19" s="468"/>
      <c r="P19" s="470"/>
    </row>
    <row r="20" spans="1:16" ht="36" customHeight="1">
      <c r="A20" s="1496">
        <v>10</v>
      </c>
      <c r="B20" s="1499" t="s">
        <v>2482</v>
      </c>
      <c r="C20" s="1500"/>
      <c r="D20" s="1501"/>
      <c r="E20" s="1507" t="s">
        <v>2107</v>
      </c>
      <c r="F20" s="1508"/>
      <c r="G20" s="1508"/>
      <c r="H20" s="1508"/>
      <c r="I20" s="1508"/>
      <c r="J20" s="1508"/>
      <c r="K20" s="1508"/>
      <c r="L20" s="1508"/>
      <c r="M20" s="1508"/>
      <c r="N20" s="466"/>
      <c r="O20" s="468"/>
      <c r="P20" s="470"/>
    </row>
    <row r="21" spans="1:16" ht="20.100000000000001" customHeight="1">
      <c r="A21" s="1497"/>
      <c r="B21" s="1502"/>
      <c r="C21" s="1503"/>
      <c r="D21" s="1504"/>
      <c r="E21" s="1507" t="s">
        <v>2108</v>
      </c>
      <c r="F21" s="1508"/>
      <c r="G21" s="1508"/>
      <c r="H21" s="1508"/>
      <c r="I21" s="1508"/>
      <c r="J21" s="1508"/>
      <c r="K21" s="1508"/>
      <c r="L21" s="1508"/>
      <c r="M21" s="1508"/>
      <c r="N21" s="466"/>
      <c r="O21" s="468"/>
      <c r="P21" s="470"/>
    </row>
    <row r="22" spans="1:16" ht="36" customHeight="1">
      <c r="A22" s="355">
        <v>11</v>
      </c>
      <c r="B22" s="1515" t="s">
        <v>2483</v>
      </c>
      <c r="C22" s="1515"/>
      <c r="D22" s="1515"/>
      <c r="E22" s="1520" t="s">
        <v>2509</v>
      </c>
      <c r="F22" s="1514"/>
      <c r="G22" s="1514"/>
      <c r="H22" s="1514"/>
      <c r="I22" s="1514"/>
      <c r="J22" s="1514"/>
      <c r="K22" s="1514"/>
      <c r="L22" s="1514"/>
      <c r="M22" s="1514"/>
      <c r="N22" s="466"/>
      <c r="O22" s="468"/>
      <c r="P22" s="470"/>
    </row>
    <row r="23" spans="1:16" ht="25.5" customHeight="1">
      <c r="A23" s="1496">
        <v>12</v>
      </c>
      <c r="B23" s="1521" t="s">
        <v>2484</v>
      </c>
      <c r="C23" s="1522"/>
      <c r="D23" s="1523"/>
      <c r="E23" s="1530" t="s">
        <v>2452</v>
      </c>
      <c r="F23" s="1534"/>
      <c r="G23" s="1516" t="s">
        <v>2455</v>
      </c>
      <c r="H23" s="1517"/>
      <c r="I23" s="1517"/>
      <c r="J23" s="1517"/>
      <c r="K23" s="1517"/>
      <c r="L23" s="1517"/>
      <c r="M23" s="1518"/>
      <c r="N23" s="466"/>
      <c r="O23" s="468"/>
      <c r="P23" s="470"/>
    </row>
    <row r="24" spans="1:16" ht="25.5" customHeight="1">
      <c r="A24" s="1498"/>
      <c r="B24" s="1524"/>
      <c r="C24" s="1525"/>
      <c r="D24" s="1526"/>
      <c r="E24" s="1535"/>
      <c r="F24" s="1536"/>
      <c r="G24" s="1516" t="s">
        <v>2456</v>
      </c>
      <c r="H24" s="1517"/>
      <c r="I24" s="1517"/>
      <c r="J24" s="1517"/>
      <c r="K24" s="1517"/>
      <c r="L24" s="1517"/>
      <c r="M24" s="1518"/>
      <c r="N24" s="466"/>
      <c r="O24" s="468"/>
      <c r="P24" s="470"/>
    </row>
    <row r="25" spans="1:16" ht="25.5" customHeight="1">
      <c r="A25" s="1498"/>
      <c r="B25" s="1524"/>
      <c r="C25" s="1525"/>
      <c r="D25" s="1526"/>
      <c r="E25" s="1531"/>
      <c r="F25" s="1537"/>
      <c r="G25" s="1516" t="s">
        <v>2457</v>
      </c>
      <c r="H25" s="1517"/>
      <c r="I25" s="1517"/>
      <c r="J25" s="1517"/>
      <c r="K25" s="1517"/>
      <c r="L25" s="1517"/>
      <c r="M25" s="1518"/>
      <c r="N25" s="466"/>
      <c r="O25" s="468"/>
      <c r="P25" s="470"/>
    </row>
    <row r="26" spans="1:16" ht="30.75" customHeight="1">
      <c r="A26" s="1498"/>
      <c r="B26" s="1524"/>
      <c r="C26" s="1525"/>
      <c r="D26" s="1525"/>
      <c r="E26" s="1530" t="s">
        <v>2454</v>
      </c>
      <c r="F26" s="1532" t="s">
        <v>2453</v>
      </c>
      <c r="G26" s="1516" t="s">
        <v>2458</v>
      </c>
      <c r="H26" s="1517"/>
      <c r="I26" s="1517"/>
      <c r="J26" s="1517"/>
      <c r="K26" s="1517"/>
      <c r="L26" s="1517"/>
      <c r="M26" s="1518"/>
      <c r="N26" s="466"/>
      <c r="O26" s="468"/>
      <c r="P26" s="470"/>
    </row>
    <row r="27" spans="1:16" ht="30.75" customHeight="1">
      <c r="A27" s="1498"/>
      <c r="B27" s="1524"/>
      <c r="C27" s="1525"/>
      <c r="D27" s="1525"/>
      <c r="E27" s="1531"/>
      <c r="F27" s="1533"/>
      <c r="G27" s="1516" t="s">
        <v>2459</v>
      </c>
      <c r="H27" s="1517"/>
      <c r="I27" s="1517"/>
      <c r="J27" s="1517"/>
      <c r="K27" s="1517"/>
      <c r="L27" s="1517"/>
      <c r="M27" s="1518"/>
      <c r="N27" s="466"/>
      <c r="O27" s="468"/>
      <c r="P27" s="470"/>
    </row>
    <row r="28" spans="1:16" ht="36" customHeight="1">
      <c r="A28" s="1497"/>
      <c r="B28" s="1527"/>
      <c r="C28" s="1528"/>
      <c r="D28" s="1529"/>
      <c r="E28" s="1494" t="s">
        <v>2463</v>
      </c>
      <c r="F28" s="1495"/>
      <c r="G28" s="1508"/>
      <c r="H28" s="1508"/>
      <c r="I28" s="1508"/>
      <c r="J28" s="1508"/>
      <c r="K28" s="1508"/>
      <c r="L28" s="1508"/>
      <c r="M28" s="1519"/>
      <c r="N28" s="466"/>
      <c r="O28" s="468"/>
      <c r="P28" s="470"/>
    </row>
    <row r="29" spans="1:16" ht="36" customHeight="1">
      <c r="A29" s="357">
        <v>13</v>
      </c>
      <c r="B29" s="1493" t="s">
        <v>2485</v>
      </c>
      <c r="C29" s="1493"/>
      <c r="D29" s="1493"/>
      <c r="E29" s="1494" t="s">
        <v>2198</v>
      </c>
      <c r="F29" s="1495"/>
      <c r="G29" s="1495"/>
      <c r="H29" s="1495"/>
      <c r="I29" s="1495"/>
      <c r="J29" s="1495"/>
      <c r="K29" s="1495"/>
      <c r="L29" s="1495"/>
      <c r="M29" s="1495"/>
      <c r="N29" s="465"/>
      <c r="O29" s="468"/>
      <c r="P29" s="469"/>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BK7DflxMK2obE64H/wT5RH2Z/w9bxmToFCmT6RecDWffbq9hsQQAqKLnUsU6V4OQPbwAyDt4Sl8vqo21p4QMzQ==" saltValue="jviQgWLEggfd+hYpmxzMfA==" spinCount="100000" sheet="1" selectLockedCells="1"/>
  <mergeCells count="51">
    <mergeCell ref="B22:D22"/>
    <mergeCell ref="E22:M22"/>
    <mergeCell ref="A23:A28"/>
    <mergeCell ref="B23:D28"/>
    <mergeCell ref="E26:E27"/>
    <mergeCell ref="F26:F27"/>
    <mergeCell ref="E23:F25"/>
    <mergeCell ref="G23:M23"/>
    <mergeCell ref="B29:D29"/>
    <mergeCell ref="E29:M29"/>
    <mergeCell ref="G24:M24"/>
    <mergeCell ref="G25:M25"/>
    <mergeCell ref="G26:M26"/>
    <mergeCell ref="G27:M27"/>
    <mergeCell ref="E28:M28"/>
    <mergeCell ref="B10:D11"/>
    <mergeCell ref="E10:M10"/>
    <mergeCell ref="E11:M11"/>
    <mergeCell ref="B12:D12"/>
    <mergeCell ref="E12:M12"/>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8:D9"/>
    <mergeCell ref="E8:M8"/>
    <mergeCell ref="E9:M9"/>
    <mergeCell ref="E5:M5"/>
    <mergeCell ref="B5:D7"/>
    <mergeCell ref="E7:M7"/>
    <mergeCell ref="A10:A11"/>
    <mergeCell ref="A20:A21"/>
    <mergeCell ref="A13:A15"/>
    <mergeCell ref="A8:A9"/>
    <mergeCell ref="A5:A7"/>
    <mergeCell ref="B3:D3"/>
    <mergeCell ref="E3:M3"/>
    <mergeCell ref="B4:D4"/>
    <mergeCell ref="E4:M4"/>
    <mergeCell ref="E6:M6"/>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R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625" style="231" customWidth="1"/>
    <col min="5" max="12" width="6.625" style="231" customWidth="1"/>
    <col min="13" max="13" width="8.625" style="231" customWidth="1"/>
    <col min="14" max="14" width="9.5" style="231" customWidth="1"/>
    <col min="15" max="15" width="6" style="231" customWidth="1"/>
    <col min="16" max="16" width="16.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2109</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490" t="s">
        <v>2089</v>
      </c>
      <c r="C3" s="1490"/>
      <c r="D3" s="1490"/>
      <c r="E3" s="1491" t="s">
        <v>2090</v>
      </c>
      <c r="F3" s="1492"/>
      <c r="G3" s="1492"/>
      <c r="H3" s="1492"/>
      <c r="I3" s="1492"/>
      <c r="J3" s="1492"/>
      <c r="K3" s="1492"/>
      <c r="L3" s="1492"/>
      <c r="M3" s="1492"/>
      <c r="N3" s="372" t="s">
        <v>2494</v>
      </c>
      <c r="O3" s="373" t="s">
        <v>1822</v>
      </c>
      <c r="P3" s="371" t="s">
        <v>2091</v>
      </c>
    </row>
    <row r="4" spans="1:18" ht="36" customHeight="1" thickTop="1">
      <c r="A4" s="357" t="s">
        <v>760</v>
      </c>
      <c r="B4" s="1493" t="s">
        <v>2200</v>
      </c>
      <c r="C4" s="1493"/>
      <c r="D4" s="1493"/>
      <c r="E4" s="1494" t="s">
        <v>2093</v>
      </c>
      <c r="F4" s="1495"/>
      <c r="G4" s="1495"/>
      <c r="H4" s="1495"/>
      <c r="I4" s="1495"/>
      <c r="J4" s="1495"/>
      <c r="K4" s="1495"/>
      <c r="L4" s="1495"/>
      <c r="M4" s="1495"/>
      <c r="N4" s="465"/>
      <c r="O4" s="468"/>
      <c r="P4" s="469"/>
      <c r="R4" s="458" t="s">
        <v>2491</v>
      </c>
    </row>
    <row r="5" spans="1:18" ht="24.75" customHeight="1">
      <c r="A5" s="1496">
        <v>1</v>
      </c>
      <c r="B5" s="1499" t="s">
        <v>2435</v>
      </c>
      <c r="C5" s="1500"/>
      <c r="D5" s="1501"/>
      <c r="E5" s="1494" t="s">
        <v>2462</v>
      </c>
      <c r="F5" s="1495"/>
      <c r="G5" s="1495"/>
      <c r="H5" s="1495"/>
      <c r="I5" s="1495"/>
      <c r="J5" s="1495"/>
      <c r="K5" s="1495"/>
      <c r="L5" s="1495"/>
      <c r="M5" s="1495"/>
      <c r="N5" s="465"/>
      <c r="O5" s="468"/>
      <c r="P5" s="469"/>
    </row>
    <row r="6" spans="1:18" ht="36" customHeight="1">
      <c r="A6" s="1498"/>
      <c r="B6" s="1509"/>
      <c r="C6" s="1510"/>
      <c r="D6" s="1511"/>
      <c r="E6" s="1494" t="s">
        <v>2437</v>
      </c>
      <c r="F6" s="1495"/>
      <c r="G6" s="1495"/>
      <c r="H6" s="1495"/>
      <c r="I6" s="1495"/>
      <c r="J6" s="1495"/>
      <c r="K6" s="1495"/>
      <c r="L6" s="1495"/>
      <c r="M6" s="1495"/>
      <c r="N6" s="465"/>
      <c r="O6" s="468"/>
      <c r="P6" s="469"/>
    </row>
    <row r="7" spans="1:18" ht="45" customHeight="1">
      <c r="A7" s="1497"/>
      <c r="B7" s="1502"/>
      <c r="C7" s="1503"/>
      <c r="D7" s="1504"/>
      <c r="E7" s="1494" t="s">
        <v>2436</v>
      </c>
      <c r="F7" s="1495"/>
      <c r="G7" s="1495"/>
      <c r="H7" s="1495"/>
      <c r="I7" s="1495"/>
      <c r="J7" s="1495"/>
      <c r="K7" s="1495"/>
      <c r="L7" s="1495"/>
      <c r="M7" s="1495"/>
      <c r="N7" s="465"/>
      <c r="O7" s="468"/>
      <c r="P7" s="469"/>
    </row>
    <row r="8" spans="1:18" ht="20.100000000000001" customHeight="1">
      <c r="A8" s="357">
        <v>2</v>
      </c>
      <c r="B8" s="1502" t="s">
        <v>2201</v>
      </c>
      <c r="C8" s="1503"/>
      <c r="D8" s="1504"/>
      <c r="E8" s="1507" t="s">
        <v>2095</v>
      </c>
      <c r="F8" s="1508"/>
      <c r="G8" s="1508"/>
      <c r="H8" s="1508"/>
      <c r="I8" s="1508"/>
      <c r="J8" s="1508"/>
      <c r="K8" s="1508"/>
      <c r="L8" s="1508"/>
      <c r="M8" s="1508"/>
      <c r="N8" s="466"/>
      <c r="O8" s="468"/>
      <c r="P8" s="470"/>
    </row>
    <row r="9" spans="1:18" ht="18" customHeight="1">
      <c r="A9" s="1496">
        <v>3</v>
      </c>
      <c r="B9" s="1499" t="s">
        <v>2096</v>
      </c>
      <c r="C9" s="1500"/>
      <c r="D9" s="1501"/>
      <c r="E9" s="1507" t="s">
        <v>2492</v>
      </c>
      <c r="F9" s="1508"/>
      <c r="G9" s="1508"/>
      <c r="H9" s="1508"/>
      <c r="I9" s="1508"/>
      <c r="J9" s="1508"/>
      <c r="K9" s="1508"/>
      <c r="L9" s="1508"/>
      <c r="M9" s="1508"/>
      <c r="N9" s="466"/>
      <c r="O9" s="468"/>
      <c r="P9" s="470"/>
    </row>
    <row r="10" spans="1:18" ht="20.100000000000001" customHeight="1">
      <c r="A10" s="1497"/>
      <c r="B10" s="1502"/>
      <c r="C10" s="1503"/>
      <c r="D10" s="1504"/>
      <c r="E10" s="1507" t="s">
        <v>2097</v>
      </c>
      <c r="F10" s="1508"/>
      <c r="G10" s="1508"/>
      <c r="H10" s="1508"/>
      <c r="I10" s="1508"/>
      <c r="J10" s="1508"/>
      <c r="K10" s="1508"/>
      <c r="L10" s="1508"/>
      <c r="M10" s="1508"/>
      <c r="N10" s="466"/>
      <c r="O10" s="468"/>
      <c r="P10" s="470"/>
    </row>
    <row r="11" spans="1:18" ht="20.100000000000001" customHeight="1">
      <c r="A11" s="322">
        <v>4</v>
      </c>
      <c r="B11" s="1515" t="s">
        <v>2098</v>
      </c>
      <c r="C11" s="1515"/>
      <c r="D11" s="1515"/>
      <c r="E11" s="1507" t="s">
        <v>2203</v>
      </c>
      <c r="F11" s="1508"/>
      <c r="G11" s="1508"/>
      <c r="H11" s="1508"/>
      <c r="I11" s="1508"/>
      <c r="J11" s="1508"/>
      <c r="K11" s="1508"/>
      <c r="L11" s="1508"/>
      <c r="M11" s="1508"/>
      <c r="N11" s="466"/>
      <c r="O11" s="468"/>
      <c r="P11" s="470"/>
    </row>
    <row r="12" spans="1:18" ht="20.100000000000001" customHeight="1">
      <c r="A12" s="355">
        <v>5</v>
      </c>
      <c r="B12" s="1516" t="s">
        <v>2202</v>
      </c>
      <c r="C12" s="1517"/>
      <c r="D12" s="1540"/>
      <c r="E12" s="1507" t="s">
        <v>2203</v>
      </c>
      <c r="F12" s="1508"/>
      <c r="G12" s="1508"/>
      <c r="H12" s="1508"/>
      <c r="I12" s="1508"/>
      <c r="J12" s="1508"/>
      <c r="K12" s="1508"/>
      <c r="L12" s="1508"/>
      <c r="M12" s="1508"/>
      <c r="N12" s="466"/>
      <c r="O12" s="468"/>
      <c r="P12" s="470"/>
    </row>
    <row r="13" spans="1:18" ht="20.100000000000001" customHeight="1">
      <c r="A13" s="355">
        <v>6</v>
      </c>
      <c r="B13" s="1516" t="s">
        <v>2204</v>
      </c>
      <c r="C13" s="1517"/>
      <c r="D13" s="1540"/>
      <c r="E13" s="1507" t="s">
        <v>2203</v>
      </c>
      <c r="F13" s="1508"/>
      <c r="G13" s="1508"/>
      <c r="H13" s="1508"/>
      <c r="I13" s="1508"/>
      <c r="J13" s="1508"/>
      <c r="K13" s="1508"/>
      <c r="L13" s="1508"/>
      <c r="M13" s="1508"/>
      <c r="N13" s="466"/>
      <c r="O13" s="468"/>
      <c r="P13" s="470"/>
    </row>
    <row r="14" spans="1:18" ht="20.100000000000001" customHeight="1">
      <c r="A14" s="1496">
        <v>7</v>
      </c>
      <c r="B14" s="1499" t="s">
        <v>2100</v>
      </c>
      <c r="C14" s="1500"/>
      <c r="D14" s="1501"/>
      <c r="E14" s="1507" t="s">
        <v>2444</v>
      </c>
      <c r="F14" s="1508"/>
      <c r="G14" s="1508"/>
      <c r="H14" s="1508"/>
      <c r="I14" s="1508"/>
      <c r="J14" s="1508"/>
      <c r="K14" s="1508"/>
      <c r="L14" s="1508"/>
      <c r="M14" s="1508"/>
      <c r="N14" s="466"/>
      <c r="O14" s="468"/>
      <c r="P14" s="470"/>
    </row>
    <row r="15" spans="1:18" ht="20.100000000000001" customHeight="1">
      <c r="A15" s="1498"/>
      <c r="B15" s="1509"/>
      <c r="C15" s="1510"/>
      <c r="D15" s="1511"/>
      <c r="E15" s="1507" t="s">
        <v>2101</v>
      </c>
      <c r="F15" s="1508"/>
      <c r="G15" s="1508"/>
      <c r="H15" s="1508"/>
      <c r="I15" s="1508"/>
      <c r="J15" s="1508"/>
      <c r="K15" s="1508"/>
      <c r="L15" s="1508"/>
      <c r="M15" s="1508"/>
      <c r="N15" s="466"/>
      <c r="O15" s="468"/>
      <c r="P15" s="470"/>
    </row>
    <row r="16" spans="1:18" ht="36" customHeight="1">
      <c r="A16" s="1497"/>
      <c r="B16" s="1502"/>
      <c r="C16" s="1503"/>
      <c r="D16" s="1504"/>
      <c r="E16" s="1507" t="s">
        <v>2102</v>
      </c>
      <c r="F16" s="1508"/>
      <c r="G16" s="1508"/>
      <c r="H16" s="1508"/>
      <c r="I16" s="1508"/>
      <c r="J16" s="1508"/>
      <c r="K16" s="1508"/>
      <c r="L16" s="1508"/>
      <c r="M16" s="1508"/>
      <c r="N16" s="466"/>
      <c r="O16" s="468"/>
      <c r="P16" s="470"/>
    </row>
    <row r="17" spans="1:16" ht="36" customHeight="1">
      <c r="A17" s="322">
        <v>8</v>
      </c>
      <c r="B17" s="1515" t="s">
        <v>2103</v>
      </c>
      <c r="C17" s="1515"/>
      <c r="D17" s="1515"/>
      <c r="E17" s="1507" t="s">
        <v>2205</v>
      </c>
      <c r="F17" s="1508"/>
      <c r="G17" s="1508"/>
      <c r="H17" s="1508"/>
      <c r="I17" s="1508"/>
      <c r="J17" s="1508"/>
      <c r="K17" s="1508"/>
      <c r="L17" s="1508"/>
      <c r="M17" s="1508"/>
      <c r="N17" s="466"/>
      <c r="O17" s="468"/>
      <c r="P17" s="470"/>
    </row>
    <row r="18" spans="1:16" ht="20.100000000000001" customHeight="1">
      <c r="A18" s="322">
        <v>9</v>
      </c>
      <c r="B18" s="1515" t="s">
        <v>2105</v>
      </c>
      <c r="C18" s="1515"/>
      <c r="D18" s="1515"/>
      <c r="E18" s="1507" t="s">
        <v>2106</v>
      </c>
      <c r="F18" s="1508"/>
      <c r="G18" s="1508"/>
      <c r="H18" s="1508"/>
      <c r="I18" s="1508"/>
      <c r="J18" s="1508"/>
      <c r="K18" s="1508"/>
      <c r="L18" s="1508"/>
      <c r="M18" s="1508"/>
      <c r="N18" s="466"/>
      <c r="O18" s="468"/>
      <c r="P18" s="470"/>
    </row>
    <row r="19" spans="1:16" ht="36" customHeight="1">
      <c r="A19" s="390">
        <v>10</v>
      </c>
      <c r="B19" s="1512" t="s">
        <v>2197</v>
      </c>
      <c r="C19" s="1512"/>
      <c r="D19" s="1512"/>
      <c r="E19" s="1513" t="s">
        <v>2493</v>
      </c>
      <c r="F19" s="1514"/>
      <c r="G19" s="1514"/>
      <c r="H19" s="1514"/>
      <c r="I19" s="1514"/>
      <c r="J19" s="1514"/>
      <c r="K19" s="1514"/>
      <c r="L19" s="1514"/>
      <c r="M19" s="1514"/>
      <c r="N19" s="466"/>
      <c r="O19" s="468"/>
      <c r="P19" s="470"/>
    </row>
    <row r="20" spans="1:16" ht="20.100000000000001" customHeight="1">
      <c r="A20" s="391">
        <v>11</v>
      </c>
      <c r="B20" s="1512" t="s">
        <v>2481</v>
      </c>
      <c r="C20" s="1512"/>
      <c r="D20" s="1512"/>
      <c r="E20" s="1520" t="s">
        <v>2489</v>
      </c>
      <c r="F20" s="1514"/>
      <c r="G20" s="1514"/>
      <c r="H20" s="1514"/>
      <c r="I20" s="1514"/>
      <c r="J20" s="1514"/>
      <c r="K20" s="1514"/>
      <c r="L20" s="1514"/>
      <c r="M20" s="1514"/>
      <c r="N20" s="466"/>
      <c r="O20" s="468"/>
      <c r="P20" s="470"/>
    </row>
    <row r="21" spans="1:16" ht="36" customHeight="1">
      <c r="A21" s="1538">
        <v>12</v>
      </c>
      <c r="B21" s="1521" t="s">
        <v>2486</v>
      </c>
      <c r="C21" s="1522"/>
      <c r="D21" s="1523"/>
      <c r="E21" s="1520" t="s">
        <v>2206</v>
      </c>
      <c r="F21" s="1514"/>
      <c r="G21" s="1514"/>
      <c r="H21" s="1514"/>
      <c r="I21" s="1514"/>
      <c r="J21" s="1514"/>
      <c r="K21" s="1514"/>
      <c r="L21" s="1514"/>
      <c r="M21" s="1514"/>
      <c r="N21" s="466"/>
      <c r="O21" s="468"/>
      <c r="P21" s="470"/>
    </row>
    <row r="22" spans="1:16" ht="20.100000000000001" customHeight="1">
      <c r="A22" s="1539"/>
      <c r="B22" s="1527"/>
      <c r="C22" s="1528"/>
      <c r="D22" s="1529"/>
      <c r="E22" s="1520" t="s">
        <v>2108</v>
      </c>
      <c r="F22" s="1514"/>
      <c r="G22" s="1514"/>
      <c r="H22" s="1514"/>
      <c r="I22" s="1514"/>
      <c r="J22" s="1514"/>
      <c r="K22" s="1514"/>
      <c r="L22" s="1514"/>
      <c r="M22" s="1514"/>
      <c r="N22" s="466"/>
      <c r="O22" s="468"/>
      <c r="P22" s="470"/>
    </row>
    <row r="23" spans="1:16" ht="25.5" customHeight="1">
      <c r="A23" s="1496">
        <v>13</v>
      </c>
      <c r="B23" s="1521" t="s">
        <v>2484</v>
      </c>
      <c r="C23" s="1522"/>
      <c r="D23" s="1523"/>
      <c r="E23" s="1530" t="s">
        <v>2452</v>
      </c>
      <c r="F23" s="1534"/>
      <c r="G23" s="1516" t="s">
        <v>2455</v>
      </c>
      <c r="H23" s="1517"/>
      <c r="I23" s="1517"/>
      <c r="J23" s="1517"/>
      <c r="K23" s="1517"/>
      <c r="L23" s="1517"/>
      <c r="M23" s="1518"/>
      <c r="N23" s="466"/>
      <c r="O23" s="468"/>
      <c r="P23" s="470"/>
    </row>
    <row r="24" spans="1:16" ht="25.5" customHeight="1">
      <c r="A24" s="1498"/>
      <c r="B24" s="1524"/>
      <c r="C24" s="1525"/>
      <c r="D24" s="1526"/>
      <c r="E24" s="1535"/>
      <c r="F24" s="1536"/>
      <c r="G24" s="1516" t="s">
        <v>2456</v>
      </c>
      <c r="H24" s="1517"/>
      <c r="I24" s="1517"/>
      <c r="J24" s="1517"/>
      <c r="K24" s="1517"/>
      <c r="L24" s="1517"/>
      <c r="M24" s="1518"/>
      <c r="N24" s="466"/>
      <c r="O24" s="468"/>
      <c r="P24" s="470"/>
    </row>
    <row r="25" spans="1:16" ht="25.5" customHeight="1">
      <c r="A25" s="1498"/>
      <c r="B25" s="1524"/>
      <c r="C25" s="1525"/>
      <c r="D25" s="1526"/>
      <c r="E25" s="1531"/>
      <c r="F25" s="1537"/>
      <c r="G25" s="1516" t="s">
        <v>2457</v>
      </c>
      <c r="H25" s="1517"/>
      <c r="I25" s="1517"/>
      <c r="J25" s="1517"/>
      <c r="K25" s="1517"/>
      <c r="L25" s="1517"/>
      <c r="M25" s="1518"/>
      <c r="N25" s="466"/>
      <c r="O25" s="468"/>
      <c r="P25" s="470"/>
    </row>
    <row r="26" spans="1:16" ht="30.75" customHeight="1">
      <c r="A26" s="1498"/>
      <c r="B26" s="1524"/>
      <c r="C26" s="1525"/>
      <c r="D26" s="1526"/>
      <c r="E26" s="1530" t="s">
        <v>2454</v>
      </c>
      <c r="F26" s="1532" t="s">
        <v>2453</v>
      </c>
      <c r="G26" s="1516" t="s">
        <v>2458</v>
      </c>
      <c r="H26" s="1517"/>
      <c r="I26" s="1517"/>
      <c r="J26" s="1517"/>
      <c r="K26" s="1517"/>
      <c r="L26" s="1517"/>
      <c r="M26" s="1518"/>
      <c r="N26" s="466"/>
      <c r="O26" s="468"/>
      <c r="P26" s="470"/>
    </row>
    <row r="27" spans="1:16" ht="30.75" customHeight="1">
      <c r="A27" s="1498"/>
      <c r="B27" s="1524"/>
      <c r="C27" s="1525"/>
      <c r="D27" s="1526"/>
      <c r="E27" s="1531"/>
      <c r="F27" s="1533"/>
      <c r="G27" s="1516" t="s">
        <v>2459</v>
      </c>
      <c r="H27" s="1517"/>
      <c r="I27" s="1517"/>
      <c r="J27" s="1517"/>
      <c r="K27" s="1517"/>
      <c r="L27" s="1517"/>
      <c r="M27" s="1518"/>
      <c r="N27" s="466"/>
      <c r="O27" s="468"/>
      <c r="P27" s="470"/>
    </row>
    <row r="28" spans="1:16" ht="36" customHeight="1">
      <c r="A28" s="1497"/>
      <c r="B28" s="1527"/>
      <c r="C28" s="1528"/>
      <c r="D28" s="1529"/>
      <c r="E28" s="1494" t="s">
        <v>2463</v>
      </c>
      <c r="F28" s="1495"/>
      <c r="G28" s="1508"/>
      <c r="H28" s="1508"/>
      <c r="I28" s="1508"/>
      <c r="J28" s="1508"/>
      <c r="K28" s="1508"/>
      <c r="L28" s="1508"/>
      <c r="M28" s="1519"/>
      <c r="N28" s="466"/>
      <c r="O28" s="468"/>
      <c r="P28" s="470"/>
    </row>
    <row r="29" spans="1:16" ht="36" customHeight="1" thickBot="1">
      <c r="A29" s="391">
        <v>14</v>
      </c>
      <c r="B29" s="1512" t="s">
        <v>2485</v>
      </c>
      <c r="C29" s="1512"/>
      <c r="D29" s="1512"/>
      <c r="E29" s="1520" t="s">
        <v>2487</v>
      </c>
      <c r="F29" s="1514"/>
      <c r="G29" s="1514"/>
      <c r="H29" s="1514"/>
      <c r="I29" s="1514"/>
      <c r="J29" s="1514"/>
      <c r="K29" s="1514"/>
      <c r="L29" s="1514"/>
      <c r="M29" s="1514"/>
      <c r="N29" s="467"/>
      <c r="O29" s="468"/>
      <c r="P29" s="470"/>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IFd4oT8MfiorMaB4fLHj+ghtu4Iei4Ars/4Vxqf4HjHuuHymGbWytRVxn6FV237kvvB0B1yGIfajKet73I7JOA==" saltValue="mkyxgGX4DMzTSABBNsBOIw==" spinCount="100000" sheet="1" selectLockedCells="1"/>
  <mergeCells count="51">
    <mergeCell ref="E8:M8"/>
    <mergeCell ref="B8:D8"/>
    <mergeCell ref="E5:M5"/>
    <mergeCell ref="B11:D11"/>
    <mergeCell ref="E11:M11"/>
    <mergeCell ref="E6:M6"/>
    <mergeCell ref="E7:M7"/>
    <mergeCell ref="A5:A7"/>
    <mergeCell ref="B5:D7"/>
    <mergeCell ref="B3:D3"/>
    <mergeCell ref="E3:M3"/>
    <mergeCell ref="B4:D4"/>
    <mergeCell ref="E4:M4"/>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G26:M26"/>
    <mergeCell ref="G27:M27"/>
    <mergeCell ref="A21:A22"/>
    <mergeCell ref="B21:D22"/>
    <mergeCell ref="E21:M21"/>
    <mergeCell ref="E22:M22"/>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R113"/>
  <sheetViews>
    <sheetView showZeros="0" view="pageBreakPreview" zoomScale="85" zoomScaleNormal="100" zoomScaleSheetLayoutView="85" workbookViewId="0">
      <selection activeCell="N13" sqref="N13"/>
    </sheetView>
  </sheetViews>
  <sheetFormatPr defaultRowHeight="13.5"/>
  <cols>
    <col min="1" max="1" width="3.375" style="354" customWidth="1"/>
    <col min="2" max="3" width="6.625" style="231" customWidth="1"/>
    <col min="4" max="4" width="7.5" style="231" customWidth="1"/>
    <col min="5" max="12" width="6.625" style="231" customWidth="1"/>
    <col min="13" max="13" width="8.875" style="231" customWidth="1"/>
    <col min="14" max="14" width="10" style="231" customWidth="1"/>
    <col min="15" max="15" width="5.75" style="231" customWidth="1"/>
    <col min="16" max="16" width="16.62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2383</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490" t="s">
        <v>2089</v>
      </c>
      <c r="C3" s="1490"/>
      <c r="D3" s="1490"/>
      <c r="E3" s="1491" t="s">
        <v>2090</v>
      </c>
      <c r="F3" s="1492"/>
      <c r="G3" s="1492"/>
      <c r="H3" s="1492"/>
      <c r="I3" s="1492"/>
      <c r="J3" s="1492"/>
      <c r="K3" s="1492"/>
      <c r="L3" s="1492"/>
      <c r="M3" s="1492"/>
      <c r="N3" s="372" t="s">
        <v>2494</v>
      </c>
      <c r="O3" s="373" t="s">
        <v>1822</v>
      </c>
      <c r="P3" s="371" t="s">
        <v>2091</v>
      </c>
    </row>
    <row r="4" spans="1:18" ht="36" customHeight="1" thickTop="1">
      <c r="A4" s="357" t="s">
        <v>760</v>
      </c>
      <c r="B4" s="1493" t="s">
        <v>2200</v>
      </c>
      <c r="C4" s="1493"/>
      <c r="D4" s="1493"/>
      <c r="E4" s="1494" t="s">
        <v>2093</v>
      </c>
      <c r="F4" s="1495"/>
      <c r="G4" s="1495"/>
      <c r="H4" s="1495"/>
      <c r="I4" s="1495"/>
      <c r="J4" s="1495"/>
      <c r="K4" s="1495"/>
      <c r="L4" s="1495"/>
      <c r="M4" s="1495"/>
      <c r="N4" s="465"/>
      <c r="O4" s="468"/>
      <c r="P4" s="469"/>
      <c r="R4" s="458" t="s">
        <v>2491</v>
      </c>
    </row>
    <row r="5" spans="1:18" ht="24.75" customHeight="1">
      <c r="A5" s="1496">
        <v>1</v>
      </c>
      <c r="B5" s="1499" t="s">
        <v>2435</v>
      </c>
      <c r="C5" s="1500"/>
      <c r="D5" s="1501"/>
      <c r="E5" s="1494" t="s">
        <v>2462</v>
      </c>
      <c r="F5" s="1495"/>
      <c r="G5" s="1495"/>
      <c r="H5" s="1495"/>
      <c r="I5" s="1495"/>
      <c r="J5" s="1495"/>
      <c r="K5" s="1495"/>
      <c r="L5" s="1495"/>
      <c r="M5" s="1495"/>
      <c r="N5" s="465"/>
      <c r="O5" s="468"/>
      <c r="P5" s="469"/>
    </row>
    <row r="6" spans="1:18" ht="36" customHeight="1">
      <c r="A6" s="1498"/>
      <c r="B6" s="1509"/>
      <c r="C6" s="1510"/>
      <c r="D6" s="1511"/>
      <c r="E6" s="1494" t="s">
        <v>2437</v>
      </c>
      <c r="F6" s="1495"/>
      <c r="G6" s="1495"/>
      <c r="H6" s="1495"/>
      <c r="I6" s="1495"/>
      <c r="J6" s="1495"/>
      <c r="K6" s="1495"/>
      <c r="L6" s="1495"/>
      <c r="M6" s="1495"/>
      <c r="N6" s="465"/>
      <c r="O6" s="468"/>
      <c r="P6" s="469"/>
    </row>
    <row r="7" spans="1:18" ht="48.75" customHeight="1">
      <c r="A7" s="1497"/>
      <c r="B7" s="1502"/>
      <c r="C7" s="1503"/>
      <c r="D7" s="1504"/>
      <c r="E7" s="1494" t="s">
        <v>2436</v>
      </c>
      <c r="F7" s="1495"/>
      <c r="G7" s="1495"/>
      <c r="H7" s="1495"/>
      <c r="I7" s="1495"/>
      <c r="J7" s="1495"/>
      <c r="K7" s="1495"/>
      <c r="L7" s="1495"/>
      <c r="M7" s="1495"/>
      <c r="N7" s="465"/>
      <c r="O7" s="468"/>
      <c r="P7" s="469"/>
    </row>
    <row r="8" spans="1:18" ht="20.100000000000001" customHeight="1">
      <c r="A8" s="357">
        <v>2</v>
      </c>
      <c r="B8" s="1502" t="s">
        <v>2201</v>
      </c>
      <c r="C8" s="1503"/>
      <c r="D8" s="1504"/>
      <c r="E8" s="1507" t="s">
        <v>2095</v>
      </c>
      <c r="F8" s="1508"/>
      <c r="G8" s="1508"/>
      <c r="H8" s="1508"/>
      <c r="I8" s="1508"/>
      <c r="J8" s="1508"/>
      <c r="K8" s="1508"/>
      <c r="L8" s="1508"/>
      <c r="M8" s="1508"/>
      <c r="N8" s="466"/>
      <c r="O8" s="468"/>
      <c r="P8" s="470"/>
    </row>
    <row r="9" spans="1:18" ht="18" customHeight="1">
      <c r="A9" s="1496">
        <v>3</v>
      </c>
      <c r="B9" s="1499" t="s">
        <v>2096</v>
      </c>
      <c r="C9" s="1500"/>
      <c r="D9" s="1501"/>
      <c r="E9" s="1507" t="s">
        <v>2492</v>
      </c>
      <c r="F9" s="1508"/>
      <c r="G9" s="1508"/>
      <c r="H9" s="1508"/>
      <c r="I9" s="1508"/>
      <c r="J9" s="1508"/>
      <c r="K9" s="1508"/>
      <c r="L9" s="1508"/>
      <c r="M9" s="1508"/>
      <c r="N9" s="466"/>
      <c r="O9" s="468"/>
      <c r="P9" s="470"/>
    </row>
    <row r="10" spans="1:18" ht="20.100000000000001" customHeight="1">
      <c r="A10" s="1497"/>
      <c r="B10" s="1502"/>
      <c r="C10" s="1503"/>
      <c r="D10" s="1504"/>
      <c r="E10" s="1507" t="s">
        <v>2097</v>
      </c>
      <c r="F10" s="1508"/>
      <c r="G10" s="1508"/>
      <c r="H10" s="1508"/>
      <c r="I10" s="1508"/>
      <c r="J10" s="1508"/>
      <c r="K10" s="1508"/>
      <c r="L10" s="1508"/>
      <c r="M10" s="1508"/>
      <c r="N10" s="466"/>
      <c r="O10" s="468"/>
      <c r="P10" s="470"/>
    </row>
    <row r="11" spans="1:18" ht="20.100000000000001" customHeight="1">
      <c r="A11" s="1496">
        <v>4</v>
      </c>
      <c r="B11" s="1499" t="s">
        <v>2100</v>
      </c>
      <c r="C11" s="1500"/>
      <c r="D11" s="1501"/>
      <c r="E11" s="1507" t="s">
        <v>2444</v>
      </c>
      <c r="F11" s="1508"/>
      <c r="G11" s="1508"/>
      <c r="H11" s="1508"/>
      <c r="I11" s="1508"/>
      <c r="J11" s="1508"/>
      <c r="K11" s="1508"/>
      <c r="L11" s="1508"/>
      <c r="M11" s="1508"/>
      <c r="N11" s="466"/>
      <c r="O11" s="468"/>
      <c r="P11" s="470"/>
    </row>
    <row r="12" spans="1:18" ht="20.100000000000001" customHeight="1">
      <c r="A12" s="1498"/>
      <c r="B12" s="1509"/>
      <c r="C12" s="1510"/>
      <c r="D12" s="1511"/>
      <c r="E12" s="1507" t="s">
        <v>2101</v>
      </c>
      <c r="F12" s="1508"/>
      <c r="G12" s="1508"/>
      <c r="H12" s="1508"/>
      <c r="I12" s="1508"/>
      <c r="J12" s="1508"/>
      <c r="K12" s="1508"/>
      <c r="L12" s="1508"/>
      <c r="M12" s="1508"/>
      <c r="N12" s="466"/>
      <c r="O12" s="468"/>
      <c r="P12" s="470"/>
    </row>
    <row r="13" spans="1:18" ht="36" customHeight="1">
      <c r="A13" s="1497"/>
      <c r="B13" s="1502"/>
      <c r="C13" s="1503"/>
      <c r="D13" s="1504"/>
      <c r="E13" s="1507" t="s">
        <v>2102</v>
      </c>
      <c r="F13" s="1508"/>
      <c r="G13" s="1508"/>
      <c r="H13" s="1508"/>
      <c r="I13" s="1508"/>
      <c r="J13" s="1508"/>
      <c r="K13" s="1508"/>
      <c r="L13" s="1508"/>
      <c r="M13" s="1508"/>
      <c r="N13" s="466"/>
      <c r="O13" s="468"/>
      <c r="P13" s="470"/>
    </row>
    <row r="14" spans="1:18" ht="36" customHeight="1">
      <c r="A14" s="322">
        <v>5</v>
      </c>
      <c r="B14" s="1515" t="s">
        <v>2103</v>
      </c>
      <c r="C14" s="1515"/>
      <c r="D14" s="1515"/>
      <c r="E14" s="1507" t="s">
        <v>2205</v>
      </c>
      <c r="F14" s="1508"/>
      <c r="G14" s="1508"/>
      <c r="H14" s="1508"/>
      <c r="I14" s="1508"/>
      <c r="J14" s="1508"/>
      <c r="K14" s="1508"/>
      <c r="L14" s="1508"/>
      <c r="M14" s="1508"/>
      <c r="N14" s="466"/>
      <c r="O14" s="468"/>
      <c r="P14" s="470"/>
    </row>
    <row r="15" spans="1:18" ht="20.100000000000001" customHeight="1">
      <c r="A15" s="322">
        <v>6</v>
      </c>
      <c r="B15" s="1515" t="s">
        <v>2105</v>
      </c>
      <c r="C15" s="1515"/>
      <c r="D15" s="1515"/>
      <c r="E15" s="1507" t="s">
        <v>2106</v>
      </c>
      <c r="F15" s="1508"/>
      <c r="G15" s="1508"/>
      <c r="H15" s="1508"/>
      <c r="I15" s="1508"/>
      <c r="J15" s="1508"/>
      <c r="K15" s="1508"/>
      <c r="L15" s="1508"/>
      <c r="M15" s="1508"/>
      <c r="N15" s="466"/>
      <c r="O15" s="468"/>
      <c r="P15" s="470"/>
    </row>
    <row r="16" spans="1:18" ht="36" customHeight="1">
      <c r="A16" s="390">
        <v>7</v>
      </c>
      <c r="B16" s="1512" t="s">
        <v>2197</v>
      </c>
      <c r="C16" s="1512"/>
      <c r="D16" s="1512"/>
      <c r="E16" s="1513" t="s">
        <v>2493</v>
      </c>
      <c r="F16" s="1514"/>
      <c r="G16" s="1514"/>
      <c r="H16" s="1514"/>
      <c r="I16" s="1514"/>
      <c r="J16" s="1514"/>
      <c r="K16" s="1514"/>
      <c r="L16" s="1514"/>
      <c r="M16" s="1514"/>
      <c r="N16" s="466"/>
      <c r="O16" s="468"/>
      <c r="P16" s="470"/>
    </row>
    <row r="17" spans="1:16" ht="31.5" customHeight="1">
      <c r="A17" s="391">
        <v>8</v>
      </c>
      <c r="B17" s="1512" t="s">
        <v>2481</v>
      </c>
      <c r="C17" s="1512"/>
      <c r="D17" s="1512"/>
      <c r="E17" s="1520" t="s">
        <v>2489</v>
      </c>
      <c r="F17" s="1514"/>
      <c r="G17" s="1514"/>
      <c r="H17" s="1514"/>
      <c r="I17" s="1514"/>
      <c r="J17" s="1514"/>
      <c r="K17" s="1514"/>
      <c r="L17" s="1514"/>
      <c r="M17" s="1514"/>
      <c r="N17" s="466"/>
      <c r="O17" s="468"/>
      <c r="P17" s="470"/>
    </row>
    <row r="18" spans="1:16" ht="36" customHeight="1">
      <c r="A18" s="1538">
        <v>9</v>
      </c>
      <c r="B18" s="1521" t="s">
        <v>2486</v>
      </c>
      <c r="C18" s="1522"/>
      <c r="D18" s="1523"/>
      <c r="E18" s="1520" t="s">
        <v>2206</v>
      </c>
      <c r="F18" s="1514"/>
      <c r="G18" s="1514"/>
      <c r="H18" s="1514"/>
      <c r="I18" s="1514"/>
      <c r="J18" s="1514"/>
      <c r="K18" s="1514"/>
      <c r="L18" s="1514"/>
      <c r="M18" s="1514"/>
      <c r="N18" s="466"/>
      <c r="O18" s="468"/>
      <c r="P18" s="470"/>
    </row>
    <row r="19" spans="1:16" ht="20.100000000000001" customHeight="1">
      <c r="A19" s="1539"/>
      <c r="B19" s="1527"/>
      <c r="C19" s="1528"/>
      <c r="D19" s="1529"/>
      <c r="E19" s="1520" t="s">
        <v>2108</v>
      </c>
      <c r="F19" s="1514"/>
      <c r="G19" s="1514"/>
      <c r="H19" s="1514"/>
      <c r="I19" s="1514"/>
      <c r="J19" s="1514"/>
      <c r="K19" s="1514"/>
      <c r="L19" s="1514"/>
      <c r="M19" s="1514"/>
      <c r="N19" s="466"/>
      <c r="O19" s="468"/>
      <c r="P19" s="470"/>
    </row>
    <row r="20" spans="1:16" ht="25.5" customHeight="1">
      <c r="A20" s="1496">
        <v>10</v>
      </c>
      <c r="B20" s="1521" t="s">
        <v>2488</v>
      </c>
      <c r="C20" s="1522"/>
      <c r="D20" s="1523"/>
      <c r="E20" s="1530" t="s">
        <v>2452</v>
      </c>
      <c r="F20" s="1534"/>
      <c r="G20" s="1516" t="s">
        <v>2455</v>
      </c>
      <c r="H20" s="1517"/>
      <c r="I20" s="1517"/>
      <c r="J20" s="1517"/>
      <c r="K20" s="1517"/>
      <c r="L20" s="1517"/>
      <c r="M20" s="1518"/>
      <c r="N20" s="466"/>
      <c r="O20" s="468"/>
      <c r="P20" s="470"/>
    </row>
    <row r="21" spans="1:16" ht="25.5" customHeight="1">
      <c r="A21" s="1498"/>
      <c r="B21" s="1524"/>
      <c r="C21" s="1525"/>
      <c r="D21" s="1526"/>
      <c r="E21" s="1535"/>
      <c r="F21" s="1536"/>
      <c r="G21" s="1516" t="s">
        <v>2456</v>
      </c>
      <c r="H21" s="1517"/>
      <c r="I21" s="1517"/>
      <c r="J21" s="1517"/>
      <c r="K21" s="1517"/>
      <c r="L21" s="1517"/>
      <c r="M21" s="1518"/>
      <c r="N21" s="466"/>
      <c r="O21" s="468"/>
      <c r="P21" s="470"/>
    </row>
    <row r="22" spans="1:16" ht="25.5" customHeight="1">
      <c r="A22" s="1498"/>
      <c r="B22" s="1524"/>
      <c r="C22" s="1525"/>
      <c r="D22" s="1526"/>
      <c r="E22" s="1531"/>
      <c r="F22" s="1537"/>
      <c r="G22" s="1516" t="s">
        <v>2457</v>
      </c>
      <c r="H22" s="1517"/>
      <c r="I22" s="1517"/>
      <c r="J22" s="1517"/>
      <c r="K22" s="1517"/>
      <c r="L22" s="1517"/>
      <c r="M22" s="1518"/>
      <c r="N22" s="466"/>
      <c r="O22" s="468"/>
      <c r="P22" s="470"/>
    </row>
    <row r="23" spans="1:16" ht="30.75" customHeight="1">
      <c r="A23" s="1498"/>
      <c r="B23" s="1524"/>
      <c r="C23" s="1525"/>
      <c r="D23" s="1526"/>
      <c r="E23" s="1530" t="s">
        <v>2454</v>
      </c>
      <c r="F23" s="1532" t="s">
        <v>2453</v>
      </c>
      <c r="G23" s="1516" t="s">
        <v>2458</v>
      </c>
      <c r="H23" s="1517"/>
      <c r="I23" s="1517"/>
      <c r="J23" s="1517"/>
      <c r="K23" s="1517"/>
      <c r="L23" s="1517"/>
      <c r="M23" s="1518"/>
      <c r="N23" s="466"/>
      <c r="O23" s="468"/>
      <c r="P23" s="470"/>
    </row>
    <row r="24" spans="1:16" ht="30.75" customHeight="1">
      <c r="A24" s="1498"/>
      <c r="B24" s="1524"/>
      <c r="C24" s="1525"/>
      <c r="D24" s="1526"/>
      <c r="E24" s="1531"/>
      <c r="F24" s="1533"/>
      <c r="G24" s="1516" t="s">
        <v>2459</v>
      </c>
      <c r="H24" s="1517"/>
      <c r="I24" s="1517"/>
      <c r="J24" s="1517"/>
      <c r="K24" s="1517"/>
      <c r="L24" s="1517"/>
      <c r="M24" s="1518"/>
      <c r="N24" s="466"/>
      <c r="O24" s="468"/>
      <c r="P24" s="470"/>
    </row>
    <row r="25" spans="1:16" ht="36" customHeight="1">
      <c r="A25" s="1497"/>
      <c r="B25" s="1527"/>
      <c r="C25" s="1528"/>
      <c r="D25" s="1529"/>
      <c r="E25" s="1494" t="s">
        <v>2463</v>
      </c>
      <c r="F25" s="1495"/>
      <c r="G25" s="1508"/>
      <c r="H25" s="1508"/>
      <c r="I25" s="1508"/>
      <c r="J25" s="1508"/>
      <c r="K25" s="1508"/>
      <c r="L25" s="1508"/>
      <c r="M25" s="1519"/>
      <c r="N25" s="466"/>
      <c r="O25" s="468"/>
      <c r="P25" s="470"/>
    </row>
    <row r="26" spans="1:16" ht="32.25" customHeight="1">
      <c r="A26" s="391">
        <v>11</v>
      </c>
      <c r="B26" s="1542" t="s">
        <v>2208</v>
      </c>
      <c r="C26" s="1543"/>
      <c r="D26" s="1544"/>
      <c r="E26" s="1520" t="s">
        <v>2207</v>
      </c>
      <c r="F26" s="1514"/>
      <c r="G26" s="1514"/>
      <c r="H26" s="1514"/>
      <c r="I26" s="1514"/>
      <c r="J26" s="1514"/>
      <c r="K26" s="1514"/>
      <c r="L26" s="1514"/>
      <c r="M26" s="1541"/>
      <c r="N26" s="466"/>
      <c r="O26" s="468"/>
      <c r="P26" s="470"/>
    </row>
    <row r="27" spans="1:16" ht="36" customHeight="1" thickBot="1">
      <c r="A27" s="391">
        <v>12</v>
      </c>
      <c r="B27" s="1512" t="s">
        <v>2485</v>
      </c>
      <c r="C27" s="1512"/>
      <c r="D27" s="1512"/>
      <c r="E27" s="1520" t="s">
        <v>2395</v>
      </c>
      <c r="F27" s="1514"/>
      <c r="G27" s="1514"/>
      <c r="H27" s="1514"/>
      <c r="I27" s="1514"/>
      <c r="J27" s="1514"/>
      <c r="K27" s="1514"/>
      <c r="L27" s="1514"/>
      <c r="M27" s="1514"/>
      <c r="N27" s="467"/>
      <c r="O27" s="468"/>
      <c r="P27" s="470"/>
    </row>
    <row r="28" spans="1:16" ht="36" customHeight="1"/>
    <row r="29" spans="1:16" ht="36" customHeight="1">
      <c r="B29" s="3" t="s">
        <v>166</v>
      </c>
      <c r="C29" s="231">
        <v>1</v>
      </c>
      <c r="E29" s="323"/>
    </row>
    <row r="30" spans="1:16" ht="36" customHeight="1">
      <c r="B30" s="3" t="s">
        <v>373</v>
      </c>
      <c r="C30" s="231">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TFpO9phUYtD7AoOJJDY3Kyi8Ns7jWJpnSTysQpiwoXqgCjo05R65iC7usvE2SEZYttjS/LK2Tk4HYG11+KdP0A==" saltValue="GdwB24QZbSfq5bKBwvM49Q==" spinCount="100000" sheet="1" selectLockedCells="1"/>
  <mergeCells count="47">
    <mergeCell ref="B16:D16"/>
    <mergeCell ref="E16:M16"/>
    <mergeCell ref="B17:D17"/>
    <mergeCell ref="E17:M17"/>
    <mergeCell ref="A18:A19"/>
    <mergeCell ref="B18:D19"/>
    <mergeCell ref="E18:M18"/>
    <mergeCell ref="E19:M19"/>
    <mergeCell ref="A5:A7"/>
    <mergeCell ref="B5:D7"/>
    <mergeCell ref="E6:M6"/>
    <mergeCell ref="E7:M7"/>
    <mergeCell ref="A9:A10"/>
    <mergeCell ref="B9:D10"/>
    <mergeCell ref="E9:M9"/>
    <mergeCell ref="E10:M10"/>
    <mergeCell ref="A11:A13"/>
    <mergeCell ref="B14:D14"/>
    <mergeCell ref="E14:M14"/>
    <mergeCell ref="B15:D15"/>
    <mergeCell ref="E15:M15"/>
    <mergeCell ref="E12:M12"/>
    <mergeCell ref="E13:M13"/>
    <mergeCell ref="E11:M11"/>
    <mergeCell ref="B11:D13"/>
    <mergeCell ref="B3:D3"/>
    <mergeCell ref="E3:M3"/>
    <mergeCell ref="B4:D4"/>
    <mergeCell ref="E4:M4"/>
    <mergeCell ref="B8:D8"/>
    <mergeCell ref="E8:M8"/>
    <mergeCell ref="E5:M5"/>
    <mergeCell ref="A20:A25"/>
    <mergeCell ref="B20:D25"/>
    <mergeCell ref="E25:M25"/>
    <mergeCell ref="E26:M26"/>
    <mergeCell ref="B26:D26"/>
    <mergeCell ref="B27:D27"/>
    <mergeCell ref="E27:M27"/>
    <mergeCell ref="E20:F22"/>
    <mergeCell ref="G20:M20"/>
    <mergeCell ref="G21:M21"/>
    <mergeCell ref="G22:M22"/>
    <mergeCell ref="E23:E24"/>
    <mergeCell ref="F23:F24"/>
    <mergeCell ref="G23:M23"/>
    <mergeCell ref="G24:M24"/>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鈴木あすか</dc:creator>
  <cp:lastModifiedBy>松木 圭</cp:lastModifiedBy>
  <cp:lastPrinted>2025-11-05T08:50:41Z</cp:lastPrinted>
  <dcterms:created xsi:type="dcterms:W3CDTF">2006-09-16T00:00:00Z</dcterms:created>
  <dcterms:modified xsi:type="dcterms:W3CDTF">2025-12-10T09:21:58Z</dcterms:modified>
</cp:coreProperties>
</file>